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202300"/>
  <mc:AlternateContent xmlns:mc="http://schemas.openxmlformats.org/markup-compatibility/2006">
    <mc:Choice Requires="x15">
      <x15ac:absPath xmlns:x15ac="http://schemas.microsoft.com/office/spreadsheetml/2010/11/ac" url="C:\Users\Lordj\Documents\MINED\ANTEPROYECTO BM\60144 - C.E CANTÓN LAS FLORES\BORRADORES V.1\"/>
    </mc:Choice>
  </mc:AlternateContent>
  <xr:revisionPtr revIDLastSave="0" documentId="13_ncr:1_{5864F76B-FFEF-405F-9A01-193EE1AAF487}" xr6:coauthVersionLast="47" xr6:coauthVersionMax="47" xr10:uidLastSave="{00000000-0000-0000-0000-000000000000}"/>
  <bookViews>
    <workbookView xWindow="-108" yWindow="-108" windowWidth="23256" windowHeight="12456" xr2:uid="{F538E84F-7C78-4E7F-A071-79C6F78595C7}"/>
  </bookViews>
  <sheets>
    <sheet name="LISTADO DE CANTIDADES" sheetId="2" r:id="rId1"/>
    <sheet name="RESUMEN" sheetId="3" state="hidden" r:id="rId2"/>
  </sheets>
  <definedNames>
    <definedName name="_xlnm._FilterDatabase" localSheetId="0" hidden="1">'LISTADO DE CANTIDADES'!$A$6:$G$486</definedName>
    <definedName name="_xlnm.Print_Area" localSheetId="0">'LISTADO DE CANTIDADES'!$A$1:$G$486</definedName>
    <definedName name="_xlnm.Print_Titles" localSheetId="0">'LISTADO DE CANTIDADES'!$1:$6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1" i="2" l="1"/>
  <c r="D403" i="2" l="1"/>
  <c r="D402" i="2"/>
  <c r="D392" i="2"/>
  <c r="D275" i="2" l="1"/>
  <c r="D351" i="2" l="1"/>
  <c r="D132" i="2"/>
  <c r="D75" i="2" l="1"/>
  <c r="D73" i="2"/>
  <c r="D34" i="2" l="1"/>
  <c r="D309" i="2" l="1"/>
  <c r="D306" i="2"/>
  <c r="D308" i="2"/>
  <c r="D307" i="2"/>
  <c r="D332" i="2" l="1"/>
  <c r="D315" i="2"/>
  <c r="D340" i="2"/>
  <c r="D330" i="2" l="1"/>
  <c r="D231" i="2" l="1"/>
  <c r="D54" i="2" l="1"/>
  <c r="G7" i="3" l="1"/>
  <c r="G8" i="3"/>
  <c r="G10" i="3"/>
  <c r="G12" i="3"/>
  <c r="G9" i="3"/>
  <c r="G13" i="3" l="1"/>
  <c r="G15" i="3" s="1"/>
  <c r="G14" i="3" l="1"/>
  <c r="G16" i="3" s="1"/>
  <c r="G17" i="3" s="1"/>
  <c r="G18" i="3" s="1"/>
  <c r="G19" i="3" s="1"/>
  <c r="G20" i="3" s="1"/>
</calcChain>
</file>

<file path=xl/sharedStrings.xml><?xml version="1.0" encoding="utf-8"?>
<sst xmlns="http://schemas.openxmlformats.org/spreadsheetml/2006/main" count="1325" uniqueCount="806">
  <si>
    <t>MINISTERIO DE EDUCACIÓN CIENCIA Y TECNOLOGÍA</t>
  </si>
  <si>
    <t>MUNICIPIO: SANTIAGO DE MARIA</t>
  </si>
  <si>
    <t>No.</t>
  </si>
  <si>
    <t xml:space="preserve">DESCRIPCIÓN/PARTIDA </t>
  </si>
  <si>
    <t>UNIDAD</t>
  </si>
  <si>
    <t>CANTIDAD</t>
  </si>
  <si>
    <t>PRECIO UNITARIO</t>
  </si>
  <si>
    <t>SUB-TOTAL</t>
  </si>
  <si>
    <t>TOTAL PARTIDA</t>
  </si>
  <si>
    <t>OBRAS PRELIMINARES</t>
  </si>
  <si>
    <t>m²</t>
  </si>
  <si>
    <t>m³</t>
  </si>
  <si>
    <t>m</t>
  </si>
  <si>
    <t>u</t>
  </si>
  <si>
    <t>Poda de árboles</t>
  </si>
  <si>
    <t>TRAZO</t>
  </si>
  <si>
    <t>Trazo por unidad de área.</t>
  </si>
  <si>
    <t>TERRACERIA</t>
  </si>
  <si>
    <t>DRENAJES DE AGUAS LLUVIAS</t>
  </si>
  <si>
    <t xml:space="preserve">PISOS </t>
  </si>
  <si>
    <t>SISTEMAS ELÉCTRICOS E ILUMINACIÓN</t>
  </si>
  <si>
    <t>Suministro e instalación de 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 por el piso. Incluye corte y resanes de paredes, pisos y protección de concreto.</t>
  </si>
  <si>
    <t>Suministro e instalación de 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resanes de paredes, pisos y protección de concreto. altura de montaje h=2.30m.</t>
  </si>
  <si>
    <t>Suministro e instalación de luminaria tipo wall pack (wp) led de 26w a 30w, luz de dia, para montaje superficial en paredes exteriores. incluye caja octogonal tipo pesada ul, cableado y canalizacion con tuberia rigida emt y sus accesorios.</t>
  </si>
  <si>
    <t xml:space="preserve">ACABADOS </t>
  </si>
  <si>
    <t>Suministro e instalacion de zócalo sanitario (curva sanitaria) de pvc color blanco.</t>
  </si>
  <si>
    <t>Suministro e instalación de luminaria tipo apliqué ovalado (tortuga) con bombillo led de 12w, luz de día, con acabado blanco, para montaje superficial en pasillos y sanitarios. incluye caja octogonal tipo pesada ul, cableado y canalizacion con tuberia emt con sus accesorios.</t>
  </si>
  <si>
    <t>Suministro e instalación de inodoro de porcelana, alto desempeño, taza tipo elongada doble descarga 4/6 lpf, incluye tubo de abasto flexible y válvula de control y sus accesorios, asiento y tapadera.</t>
  </si>
  <si>
    <t>Suministro e instalación de lavamanos de pedestal, de un agujero, loza vitrificada, cero absorción a la humedad, incluye grifo y accesorios de instalación.</t>
  </si>
  <si>
    <t xml:space="preserve">CUBIERTAS Y PROTECCIONES </t>
  </si>
  <si>
    <t>Suministro e instalación de canales de aguas lluvias de láminas galvanizada lisa calibre 24, soldado y remachado, ganchos escondidos de pletina de 1” x 1/8” a cada 0.45m, acabado final interior y exterior dos manos de anticorrosivo especial para galvanizado y dos manos de pintura esmalte color a definir en exterior.</t>
  </si>
  <si>
    <t>Suministro y aplicación de 2 manos de pintura base látex acrílico de la mejor calidad, color a definir según manual Manual mi Nueva Escuela, para interiores parte superior, incluye limpieza y preparación de pared con base. Dos manos de acabado uniforme.</t>
  </si>
  <si>
    <t>Suministro e instalación de inodoro porcelana vitrificada, incluye asiento y accesorios, válvula de control y tubo de abasto flexible de fabricación americana, para medidas antropométricas infantiles.</t>
  </si>
  <si>
    <t>Suministro e instalación de mueble para lavamanos con Ovalín para parvularia, según especificaciones técnicas.</t>
  </si>
  <si>
    <t>CONSTRUCCIÓN</t>
  </si>
  <si>
    <t>Relleno compactado con Suelo-Cemento en fundaciones.</t>
  </si>
  <si>
    <t>OBRAS DE CONSTRUCCIÓN</t>
  </si>
  <si>
    <t>Piso de concreto de f'c=180 kg/cm² de t=0.07 m, refuerzo electromalla 6"x6", calibre 9/9.</t>
  </si>
  <si>
    <t>Suministro e instalación de canales de aguas lluvias de lámina de galvanizada lisa calibre 24, soldado y remachado, ganchos escondidos de Ho. De 1/2" a cada 0.50 m, acabado final exterior dos mano de galvanite, interior en uniones y dos manos de pintura esmalte color a definir exterior.</t>
  </si>
  <si>
    <t>Suministro e instalación de bajadas de aguas lluvias con tubería PVC Ø 4", 125 PSI. Sujetados con cinchos de pletina de 1/8"x1", fijados con tornillo goloso de 2"x10 y anclas plásticas. Incluye accesorios y conexión a red subterránea de aguas lluvias.</t>
  </si>
  <si>
    <t>VENTANAS  Y PUERTAS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</si>
  <si>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</si>
  <si>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 xml:space="preserve">Suministro e instalación de interruptor doble tipo palanca, carcasa termoplástica resistente al alto impacto, color marfil, placa de acero inoxidable, contacto a tierra, caja rectangular tipo pesada UL, con su alambrado. La canalización empotrada en pared se hará con Tecnoducto y sus accesorios.	</t>
  </si>
  <si>
    <t>Suministro e instalación de luminaria LED 2'x4´ de 3 x18 Watts, 120V, montada suspendida en estructura metálica, tubo T-8, tipo Luz de Día, (Sylvania o similar), difusor plástico cuadriculado blanco. Incluye: alambrado, canalización vista con EMT y sus accesorios, tierra con terminal de ojo, caja octagonal pesada UL, conector para TSJ, cable TSJ # 16-3 desde caja octagonal hasta luminaria y estructura metálica.</t>
  </si>
  <si>
    <t xml:space="preserve">Suministro e instalación de ventilador de techo tipo Industrial con 3 aspas metálicas, 120 V, 60-75 Watts, control a la pared, 3 velocidades, color blanco incluye: estructura metálica de soporte, control de velocidad a la pared, alambrado y canalización vista con tubería rígida EMT y sus accesorios. La canalización empotrada en pared se hará con Tecnoducto y sus accesorios. Incluye bajada con TSJ 3-16. 	</t>
  </si>
  <si>
    <t>ARTEFACTOS SANITARIOS</t>
  </si>
  <si>
    <t>Suministro e instalación de tapón resumidero.</t>
  </si>
  <si>
    <t>Suministro e Instalación de pila prefabricada incluye base, incluye tubería y accesorios de agua potable y aguas negras.</t>
  </si>
  <si>
    <t>Solera de fundación, 40x25 cms de f'c=210 kg/cm², acero longitudinal 6#3, estribo #3@15 cm.</t>
  </si>
  <si>
    <t>Repello de superficies verticales hasta e=2 cm, con mezcla prefabricada para repellos.</t>
  </si>
  <si>
    <t>Afinado en superficies verticales hasta e=2 mm.</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</si>
  <si>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t>
  </si>
  <si>
    <t>Suministro e instalación de  luminaria tipo receptáculo de baquelita color blanco con bombillo led de 12w, luz de día, para montaje superficial. incluye caja octogonal tipo pesada ul, cableado y canalizacion con tuberia emt y sus accesorios.</t>
  </si>
  <si>
    <t>Suministro e instalación de  luminaria de emergencia led de 2x3 w, luz de día, para montaje superficial en pared. incluye caja octogonal tipo pesada ul, cableado y canalización con tubería emt y sus accesorios.</t>
  </si>
  <si>
    <t>Suministro e instalación de barras de acero inoxidable de 18 y 36"x1¼" para apoyo de personas con discapacidad.</t>
  </si>
  <si>
    <t>PIZARRA Y MUEBLE</t>
  </si>
  <si>
    <t>Suministro e instalación de pizarra según especificaciones técnicas.</t>
  </si>
  <si>
    <t>MUEBLES</t>
  </si>
  <si>
    <t xml:space="preserve">INSTALACIONES HIDRAULICAS </t>
  </si>
  <si>
    <t>AGUAS LLUVIAS</t>
  </si>
  <si>
    <t xml:space="preserve">Suministro e instalación Tubería de PVC Ø 4” 100 psi, incluye accesorios para acople y conexiones, excavación, compactación. </t>
  </si>
  <si>
    <t xml:space="preserve">Suministro e instalación Tubería de PVC Ø 6” 100 psi, incluye accesorios para acople y conexiones, excavación, compactación. </t>
  </si>
  <si>
    <t xml:space="preserve">Suministro e instalación Tubería de PVC Ø 8” 100 psi, incluye accesorios para acople y conexiones, excavación, compactación. </t>
  </si>
  <si>
    <t>AGUAS NEGRAS</t>
  </si>
  <si>
    <t xml:space="preserve">Suministro e instalación de Tubería de PVC 2"  125psi, incluye accesorios para acople y conexiones, excavación, compactación. </t>
  </si>
  <si>
    <t xml:space="preserve">Suministro e instalación de tubería de PVC 3"  125 psi,  incluye accesorios para acople y conexiones, excavación, compactación. </t>
  </si>
  <si>
    <t xml:space="preserve">Suministro e instalación de tubería de PVC 4" 125 psi, incluye accesorios para acople y conexiones, excavación, compactación. </t>
  </si>
  <si>
    <t>Suministro e instalación de tubería de PVC 8" 125 psi, incluye accesorios para acople y conexiones, excavación, compactación.  (Conexion de alcantarillado publico)</t>
  </si>
  <si>
    <t>AGUA POTABLE</t>
  </si>
  <si>
    <t xml:space="preserve">Suministro e instalación de Tubería de PVC 1/2" 315 PSI, incluye accesorios tales como codos, uniones, tapones, tees, y cualquier otro accesorio de acople o conexión. </t>
  </si>
  <si>
    <t>Suministro e instalación de Tubería de PVC 3/4"  250 psi, incluye accesorios tales como codos, uniones, tapones, tees, y cualquier otro accesorio de acople o conexión, excavación y compactación.</t>
  </si>
  <si>
    <t>Suministro e instalación de Tubería de PVC 1"  250 psi, incluye accesorios tales como codos, uniones, tapones, tees, y cualquier otro accesorio de acople o conexión, excavación y compactación.</t>
  </si>
  <si>
    <t xml:space="preserve">Suministro e instalación de grifo para jardines exteriores con su base de concreto forrado con tubo de PVC Ø4" grifo de broce de Ø½" de buena calidad; y tubería de HoGo Ø½" con sus accesorios. </t>
  </si>
  <si>
    <t>Suministro e instalación de bebederos según especificaciones técnicas.</t>
  </si>
  <si>
    <t>Caseta de bombeo de 1.20X1.15XH=1.40-1.60 con pared de bloque de 15x20x40 RV n°3@0.60. Techo losa de concreto e=0.06m refuerzo n°3@0.10 m piso tipo acera sobre piedra cuarta SF de 0.40X0.20 m refuerzo 4 n°3 estribo n°2 @0.15. Incluye trazo descapote excavación relleno compactado y desalojo.</t>
  </si>
  <si>
    <t xml:space="preserve">Suministro e instalación de bomba de 2 HP con sistema hidroneumático de 160 gal. Incluye válvulas de bola ø 1" de pie ø1 1/2" check ø 1" arrancador 17-22A switch de nivel flotador switch de presión manómetro 0-100 PSI todos los accesorios. </t>
  </si>
  <si>
    <t>Suministro e instalación de equipo de bombeo de 3 HP/2.2 kw con tanque hidroneumático. Según detalle.</t>
  </si>
  <si>
    <t>Nota: El costo debe incluir la conexión al sistema de agua potable y sistema de alcantarillado. Buen funcionamiento para recepcion de obra.</t>
  </si>
  <si>
    <t>OBRAS EXTERIORES</t>
  </si>
  <si>
    <t>CONSTRUCCIÓN DE AREA RECREATIVA PARVULARIA Y HUERTO SENSORIAL</t>
  </si>
  <si>
    <t>Construcción de juego infantil tipo monticulo multifuncional.</t>
  </si>
  <si>
    <t>Suministro e instalación de Juegos infantiles con torre y deslizadero, según especificaciones técnicas.</t>
  </si>
  <si>
    <t>Suministro e instalación de tapial perimetral prefabricado con sistema de losetas prefabricadas.</t>
  </si>
  <si>
    <t>Construcción de pozo de registro eléctrico para baja tensión, tipo A, según diseño de SIGET.</t>
  </si>
  <si>
    <t xml:space="preserve">Suministro e instalación de interruptor sencillo tipo palanca, carcasa termoplástica resistente al alto impacto, color marfil, placa de acero inoxidable, contacto a tierra, caja rectangular tipo pesada UL, con su alambrado. La canalización empotrada en pared se hará con Tecnoducto y sus accesorios.	</t>
  </si>
  <si>
    <t>SISTEMA DE ALARMA CONTRA INCENDIO</t>
  </si>
  <si>
    <t>Suministro e instalación de panel de alarma dscc 585 para sistema contra incendio. incluye programación de panel principal de alarma contra incendios en caso de activación y sus dispositivos: estación manual y señal audible y visible.</t>
  </si>
  <si>
    <t>Suministro e instalación de estación manual direccionable para activación de alarma contra incendio de acuerdo a especificación técnica.</t>
  </si>
  <si>
    <t>Suministro e instalación de sirena direccionable con luz estroboscópica, para emitir señal audible y visible.</t>
  </si>
  <si>
    <t>Suministro e instalación de cable para alarma contra incendio fplr 16 awg, de acuerdo a especificación técnica. incluye canalización (cajas de registro, cajas octogonales, pesadas, tecnoducto o tubería metálica rígida emt de ø 3/4" y ø 1", con todos sus accesorios (conectadores, uniones, abrazaderas).</t>
  </si>
  <si>
    <t xml:space="preserve">Suministro e instalación de sensor o detector de humo, alimentados con una batería de 9 voltios, 85, decibeles ul 217 first alert o similar con sirena audible y botón de silencio.
</t>
  </si>
  <si>
    <t>SISTEMA DE DATOS INALÁMBRICOS (WIFI)</t>
  </si>
  <si>
    <t>NOTA: Para las canalizacions electricas debera incluirse excavacion, relleno corte, resane en paredes y proteccion de concreto cobre.</t>
  </si>
  <si>
    <t>MEDIDAS AMBIENTALES Y SOCIALES</t>
  </si>
  <si>
    <t>Medidas Ambientales (ver documento complementario PGAS)</t>
  </si>
  <si>
    <t>Medidas Sociales (Capacitaciones, rótulo, consultas, asambleas, oficina de queja, teléfono, buzones, etc.) (ver documento complementario PGAS)</t>
  </si>
  <si>
    <t>Reubicacion Temporal Adecuaciones y Movilización</t>
  </si>
  <si>
    <t>Reubicacion Temporal Arrendamiento (incluye pagos de servicios basicos)</t>
  </si>
  <si>
    <t>TOTAL COSTOS DIRECTOS</t>
  </si>
  <si>
    <t xml:space="preserve">COSTOS INDIRECTOS (35%) </t>
  </si>
  <si>
    <t>SUB TOTAL 1 (COSTO DIRECTO+IMPREVISTO+COSTO INDIRECTO)</t>
  </si>
  <si>
    <t>IVA (13%)</t>
  </si>
  <si>
    <t>SUB TOTAL 2 (SUB TOTAL 1 + IVA)</t>
  </si>
  <si>
    <t>COSTO TOTAL</t>
  </si>
  <si>
    <t>PROYECTO: CENTRO ESCOLAR SATIAGO DE MARIA</t>
  </si>
  <si>
    <t xml:space="preserve">DEPARTAMENTO:  USULUTÁN         CÓDIGO:  12724 </t>
  </si>
  <si>
    <t xml:space="preserve">DESCRIPCIÓN / PARTIDA </t>
  </si>
  <si>
    <t xml:space="preserve"> TOTAL PARTIDA </t>
  </si>
  <si>
    <t>CONSTRUCCIONES</t>
  </si>
  <si>
    <t>INSTALACIONES HIDRAULICAS</t>
  </si>
  <si>
    <t>OBRA ELECTRICA EXTERIOR</t>
  </si>
  <si>
    <t>IMPREVISTO (5%)</t>
  </si>
  <si>
    <t>ARANCELES DE CONSTRUCCIÓN (3%)
 (PAGO CONTRA PRESENTACION DE RECIBO A NOMBRE MINEDUCYT)</t>
  </si>
  <si>
    <t>PROYECTO: CENTRO ESCOLAR CANTON LAS FLORES</t>
  </si>
  <si>
    <t>MUNICIPIO: TONACATEPEQUE</t>
  </si>
  <si>
    <t>Pared de Bloque de Concreto 15X20X40 CM. RV N°4@0.40M, RH N°2@0.40. Incluye solera intermedia, solera de coronamiento y esquineros, nervios. Según detalle.</t>
  </si>
  <si>
    <t>Suministro e instalación de puerta de hierro con malla metalica y división para parvularia</t>
  </si>
  <si>
    <t>Suministro e instalación de piso cerámico antideslizante, 30x30 cm. separación mínima de 4 mm con  porcelana boquillex color blanco, pegamento adhesivo.</t>
  </si>
  <si>
    <t>Suministro e instalación de mobiliario empotrado en aulas de parvularia, según detalles y planos adjuntos en "Mobiliario para Primera Infancia" y "Especificaciones tecnicas de Especialidades" Incluye:
- 2 Percheros de pared con repisa.
- 12 Graderios modulares para nicho bajo.
- 12 Mueble de almacenamiento para nicho bajo.
- 3 Mueble tipo librera para nicho con escritorio abatible.
- 3 Mueble tipo librera para nicho alto.
- 3 Dispensador de alcohol gel.</t>
  </si>
  <si>
    <t>Suministro e instalación de piso tipo porcelanato de alto tráfico de 60x60 cm color a definir, y zócalo de porcelanato de 8x60 cm color a definir, incluye zócalo del mismo material del piso</t>
  </si>
  <si>
    <t>DEPARTAMENTO:  SAN SALVADOR          CÓDIGO:  60144</t>
  </si>
  <si>
    <t>Demolición de 3 Aulas Provisionales Módulo A, incluye: piso, paredes, cielo falso, estructura metálica, techo, puertas, ventanas, desmontaje instalaciones eléctricas y desalojos.</t>
  </si>
  <si>
    <t>Demolición de corredor techado, incluye: piso, paredes, cielo falso, estructura metálica, techo, puertas, ventanas, desmontaje instalaciones eléctricas y desalojos.</t>
  </si>
  <si>
    <t>Demolición  de 3 Aulas Provisionales y Dirección Módulo B, incluye: piso, paredes, cielo falso, estructura metálica, techo, puertas, ventanas, desmontaje instalaciones eléctricas y desalojos.</t>
  </si>
  <si>
    <t>Demolición  de 3 Aulas Provisionales Módulo C, incluye: piso, paredes, cielo falso, estructura metálica, techo, puertas, ventanas, desmontaje instalaciones eléctricas y desalojos.</t>
  </si>
  <si>
    <t>Demolición  de Cocina y Bodega Módulo D, incluye: piso, paredes, cielo falso, estructura metálica, techo, puertas, ventanas, desmontaje instalaciones eléctricas y desalojos.</t>
  </si>
  <si>
    <t>Demolición completa de cajas de aguas lluvias CALL, incluye cierre de red hidráulica existente. Incluye desalojo de material.</t>
  </si>
  <si>
    <t>Demolición completa de pisos .Incluye desalojo de material.</t>
  </si>
  <si>
    <t>Demolición completa de lavamanos incluye cierre de red hidráulica existente.Incluye desalojo de material.</t>
  </si>
  <si>
    <t>Demolición completa de tanque enterrado, incluye cierre de red hidráulica existente Incluye desalojo de material.</t>
  </si>
  <si>
    <t>Demolición completa de jardineras. Incluye desalojo de material.</t>
  </si>
  <si>
    <t>Demolición completa de canaletas, incluye cierre de red hidráulica existente. Incluye desalojo de material.</t>
  </si>
  <si>
    <t>Demolición completa de gradas, Incluye desalojo de material.</t>
  </si>
  <si>
    <t>Demolición completa de fuente, incluye cierre de red hidráulica existente. Incluye desalojo de material.</t>
  </si>
  <si>
    <t>Demolición completa de tapial, Incluye desalojo de material.</t>
  </si>
  <si>
    <t>Demolición completa de caseta de bombeo, incluye todos los elementos que forman la estructura principal del edificio tales como columnas, nervaduras, fundaciones, paredes, pisos, aceras, desmontaje de instalaciones eléctricas, cierre de la red hidráulica existente etc. Incluye desalojo de material.</t>
  </si>
  <si>
    <t>Demolición kioskos, chalet y bodegas existentes, incluye: piso, paredes, cielo falso, estructura metálica, techo, puertas, ventanas, desmontaje instalaciones eléctricas y desalojos.</t>
  </si>
  <si>
    <t>Demolición  de Servicios Sanitarios Existente, incluye: piso, paredes, cielo falso, estructura metálica, techo, puertas, ventanas, desmontaje instalaciones eléctricas y desalojos.</t>
  </si>
  <si>
    <t>Desmontaje de postes electricos</t>
  </si>
  <si>
    <t>Desmontaje de malla ciclón en el perimetro del terreno y separación entre cancha y escuela.</t>
  </si>
  <si>
    <t>Desmontaje de tuberia y cierre de la red hidraulica, incluyendo chorros.</t>
  </si>
  <si>
    <t xml:space="preserve">Desmontaje de estructura y tanque elevado, </t>
  </si>
  <si>
    <t>Demoliciónes y Desmontajes</t>
  </si>
  <si>
    <t>Relleno con suelo sano del lugar compactado al 90% según norma AASHTO T-180, para alcanzar niveles de terraza proyectada</t>
  </si>
  <si>
    <t>Tala y remoción de árbol, incluye: (tala, destronconado y desraizado).</t>
  </si>
  <si>
    <t xml:space="preserve">Desmontaje de portones </t>
  </si>
  <si>
    <t>Corte y Relleno Para Conformación De Terrazas</t>
  </si>
  <si>
    <t>Suministro e instalación de División de perfil laminado y puerta anodizado y doble forro de melamina, con pieza de aluminio anodizado al natural de 1” x 1 1/2", e=0.015m color a definir.</t>
  </si>
  <si>
    <t xml:space="preserve">Suministro e instalacion de tapón resumidero. </t>
  </si>
  <si>
    <t>Construcción de lavabrazos.</t>
  </si>
  <si>
    <t>Construcción de pozetas</t>
  </si>
  <si>
    <t>PIZARRA</t>
  </si>
  <si>
    <t>Suministro e instalación de mingitorio ecológico color blanco, incluye accesorios, incluye sello elastomérico impermeable acrílico base agua color blanco.</t>
  </si>
  <si>
    <t>Solera de fundación, 40x25 cms de f'c=210 kg/cm², acero longitudinal 6#3, estribo #2@15 cm.</t>
  </si>
  <si>
    <t>Pared de Bloque de Concreto 15X20X40 CM. RV N°4@0.40M, RH N°2@0.40. Incluye solera intermedia, solera de coronamiento y esquineros. Según detalle.</t>
  </si>
  <si>
    <t xml:space="preserve">Repello de superficies verticales hasta e=2 cm, con mezcla prefabricada para repellos. </t>
  </si>
  <si>
    <t>Afinado en superficies verticales hasta e=2mm.</t>
  </si>
  <si>
    <t>Suministro e instalación de mueble de cocina doble puerta bajo lavatrastos, dos puertas contiguas y entrepanos de plywood. Laminado tipo wilsonart o similar color a definir con tapacanto de 2 mm, haladeras de barra, cierre suave.</t>
  </si>
  <si>
    <t>Suministro e instalación de mueble aereo de doble puerta y entrepanos de plywood. Laminado de la mejor calidad, color a definir con tapacanto de 2mm, haladeras de barra, cierre suave. Segun planos.</t>
  </si>
  <si>
    <t>Suministro e instalación de mueble gabinete de cocineta (4 gavetas). L=0.60m, de plywood. Laminado de la mejor calidad, color a definir con tapacanto de 2mm, haladeras de barra, cierre suave. Segun planos.</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</si>
  <si>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</si>
  <si>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Cortina metalica de lamina galvanizada calibre 22</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</si>
  <si>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</si>
  <si>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Suministro e instalación de luminaria tipo receptáculo de baquelita color blanco con bombillo led de 12w, luz de día, para montaje superficial. incluye caja octogonal tipo pesada ul, cableado y canalizacion con tuberia emt y sus accesorios.</t>
  </si>
  <si>
    <t>Suministro e instalación de luminaria de emergencia led de 2x3 w, luz de día, para montaje superficial en pared. incluye caja octogonal tipo pesada ul, cableado y canalización con tubería emt y sus accesorios.</t>
  </si>
  <si>
    <t>Suministro e instalación de 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</si>
  <si>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Suministro e instalación de tomacorriente trifilar 50a/240v, configuración nema 14-50r, 4 hilos, 50 amp, 240 v, de nylon extrafuerte, resistente al alto impacto, caja cuadrada de 4"x4", de hierro galvanizado tipo pesada ul, con su alambrado y canalización con sus accesorios.</t>
  </si>
  <si>
    <t xml:space="preserve">Suministro e instalación de fregadero de empotrar de 2 pocetas en acero inoxidable, incluye 2 grifos cuello de ganso de 15'' y accesorios de instalación. </t>
  </si>
  <si>
    <t>Suministro e instalación de campana de extracción, en lámina de acero inoxidable de 1.20 mm de espesor, con sistema doble de filtros en acero inoxidable de 50 mm de espesor, dimensiones 1.50 m de largo, 1.00 m de ancho y 0.60 m de profundidad.</t>
  </si>
  <si>
    <t>Suministro e instalación de ductos 30x30 cm, de lámina de acero inoxidable, soldado con soldadura autógena y/o hermética incluye sombrero chino</t>
  </si>
  <si>
    <t>Suministro e instalación de extractor de 1,295 cfm, 0.85" ca, 1/2 hp, 120-1-60</t>
  </si>
  <si>
    <t>ARTEFACTOS Y EQUIPAMIENTO</t>
  </si>
  <si>
    <t>Suministro e instalación de mueble de madera para cocina (bajo losa de concreto), que incluye según planos:
-División de madera de cedro contrachapada de ¾” lijada, sellada y barnizada (barniz semibrillante)
-Puerta de madera contrachapada de ¾” lijada, sellada y barnizada, barniz semibrillante.
-Entrepaño de madera contrachapada de cedro de ¾” lijada, sellada y barnizada, barniz semibrillante.</t>
  </si>
  <si>
    <t>Suministro e instalación de mobiliario de cocina "Especificaciones tecnicas de Especialidades" Incluye:
- 1 Cámara refrigerante
- 2 Cocina tipo fogón
- 1 Plancha con sistema de gas
- 3 Sistema de gas que incluye tambo de 25 libras</t>
  </si>
  <si>
    <t>Construcción de caja de conexión de aguas lluvias de 0.50x0.50x altura de acuerdo a los niveles de terraza. (cotas Internas)con base de concreto, pared de ladrillo de barro p/lazo repelladas y afinadas SC 0.15x0.10 2N°3 GN°2 a cada 0.15 mts, tapadera de concreto E=0.10 mts N°3 a cada 0.15 mtsA.S. Fc= 210 Kg/cm².</t>
  </si>
  <si>
    <t xml:space="preserve">Suministro y construcción de Caja de aguas lluvias de 1.30x1.30m (dimensiones internas) altura de acuerdo a los niveles de terraza. forjada con ladrillo de barro de obra, incluye parrilla con marco de ángulo de hierro de 1 1/2" y varilla de hierro corrugada de 3/8" dos manos de pintura anticorrosiva de la mejor calidad diferentes colores, dos manos de pintura de esmalte, incluye excavación y desalojo. </t>
  </si>
  <si>
    <t xml:space="preserve">Suministro y construcción de Caja de aguas lluvias de 1.30x1.30 m (dimensiones internas) altura de acuerdo a los niveles de terraza. forjada con ladrillo de barro de obra, incluye parrilla con marco de ángulo de hierro de 1 1/2" y varilla de hierro corrugada de 3/8" dos manos de pintura anticorrosiva de la mejor calidad diferentes colores, dos manos de pintura de esmalte, incluye excavación y desalojo. </t>
  </si>
  <si>
    <t xml:space="preserve">Suministro y construcción de Caja de aguas lluvias de 0.50x0.50m (dimensiones internas) altura de acuerdo a los niveles de terraza. forjada con ladrillo de barro de obra, incluye parrilla con marco de ángulo de hierro de 1 1/2" y varilla de hierro corrugada de 3/8" dos manos de pintura anticorrosiva de la mejor calidad diferentes colores, dos manos de pintura de esmalte, incluye excavación y desalojo. </t>
  </si>
  <si>
    <t>Pozo de visita común pluvial a base de ladrillo. Según planos.</t>
  </si>
  <si>
    <t xml:space="preserve">Suministro e instalación Tubería de PVC Ø 10” 100 psi, incluye accesorios para acople y conexiones, excavación, compactación. </t>
  </si>
  <si>
    <t>Construcción de cisterna de detención. Según planos</t>
  </si>
  <si>
    <t xml:space="preserve">Construcción de caja de conexión de aguas negras de 0.50x0.50 x altura de acuerdo a los niveles de terraza, (cotas Internas)con base de concreto, pared de ladrillo de barro p/lazo repelladas y afinadas SC 0.15x0.10 2N°3 GN°2 a cada 0.15 mts, tapadera de concreto E=0.10 mts N°3 a cada 0.15 mtsA.S. Fc= 210 Kg/cm². </t>
  </si>
  <si>
    <t>Construcción de trampa de grasa de 0.50x0.50 x altura de acuerdo a los niveles de terraza, (cotas Internas) con base de concreto, pared de ladrillo de barro p/lazo repelladas y afinadas SC 0.15x0.10 2N°3 GN°2 a cada 0.15 mts, tapadera de concreto E=0.10 mts N°3 a cada 0.15 mtsA.S. F'c= 210 Kg/cm². y según diseño.</t>
  </si>
  <si>
    <t>Pozo de aguas negras a base de ladrillo. Según planos.</t>
  </si>
  <si>
    <t>Suministro y construcción de Caja de agua potable de 0.50x0.50m (dimensiones internas) altura promedio 40cm forjada con ladrillo de barro de obra, incluye parrilla con marco de ángulo de hierro de 1 1/2" y varilla de hierro corrugada de 3/8" dos manos de pintura anticorrosiva de la mejor calidad diferentes colores, dos manos de pintura de esmalte, incluye excavación y desalojo. Suministro e instalación de Válvula control y valvula check.</t>
  </si>
  <si>
    <t>Suministro e instalación de Tubería de PVC 1 1/4"  250 psi, incluye accesorios tales como codos, uniones, tapones, tees, y cualquier otro accesorio de acople o conexión, excavación y compactación.</t>
  </si>
  <si>
    <t>Construcción de torre para tanque elevado y tanque de polietileno, incluye excavaciones, fundaciones y desalojo. segun detalle.</t>
  </si>
  <si>
    <t>Construcción de cisterna de agua potable; paredes y fundación de concreto, losa de techo; f'c=210Kg/cm²; incluye tapadera metálica escalera columnas y soleras. Según planos.</t>
  </si>
  <si>
    <t>OBRA METALICA, ESTRUCTURA Y CUBIERTA DE TECHO</t>
  </si>
  <si>
    <t xml:space="preserve">Banca de losa de concreto visto en voladizo. Forma hexagonal. Ancho: 1.00 m, Longitud: 1.30 m, Altura:0.60 m. Apertura central: Ancho:0.60m, Longitud: 0.65m. Concreto de f'c=180 kg/cm² e=0.07 m, refuerzo #3 @ 0.15m. </t>
  </si>
  <si>
    <t>Suministro e instalacion de huerto sensorial de madera</t>
  </si>
  <si>
    <t>RAMPA PRINCIPAL, ACCESO PEATONAL Y FACHADA PRINCIPAL</t>
  </si>
  <si>
    <t>Suministro e Instalación de Cerco de Acero Multireja, incluye Paneles de alambre electrosoldado calibre 6.5 (2.00x2.50), postes, abrazaderas, grapas, puertas, accesorios de instalación y fundación (Incluye excavación y relleno compactado). Con puerta para acceso</t>
  </si>
  <si>
    <t>Columna de 0.40x0.40m; 6#5 est#3@0.15m; f'c=210Kg/cm²; incluye encofrado y capitel con moldura de 50x50x10 cm, según detalles.</t>
  </si>
  <si>
    <t>Restitución con capa de suelo arenolimoso compactado al 90% según norma AASTHO T-180 bajo nivel de desplante de fundaciones</t>
  </si>
  <si>
    <t>Restitución con capa de suelo cemento 20:1 compactado al 90% según norma AASTHO T-134 bajo nivel de desplante de fundaciones</t>
  </si>
  <si>
    <t>Compactación con suelo arenolimoso al 90% según norma AASHTO T-180, sobre nivel de desplante de fundaciones</t>
  </si>
  <si>
    <t>Pared de bloque de concreto 0.20x0.20x0.40, Ref. Vert. #4 a 0.20, Ref. Horz. #4 a 0.40 en bloque solera incluye nervios</t>
  </si>
  <si>
    <t>Solera de fundación 0.60x0.30; Ref 6#4+Est#3@0.15; f'c=210Kg/cm2</t>
  </si>
  <si>
    <t>Reja de altura de 2.10 m. de tubo cuadrado de 1" chapa 16 @ 15 cm. en disposición horizontal embebido 40 cm. en pared de bloque de concreto y tubo cuadrado de 2" chapa 16 en disposición vertical.</t>
  </si>
  <si>
    <t>Volumen saliente con grosor de 10 cm forrado de tabla yeso con estructura metálica galvanizada, aplicar mortero basecoat y malla, afinado y pintado, una mano de base sellador y dos manos color según paleta cromática.</t>
  </si>
  <si>
    <t>Suministro e instalación de cubierta de aluminio y zinc cal. 24 incluye estructura metálica de soporte con dos manos de pintura anticorrosiva diferente color y dos manos de acabado final (esmalte), incluye capote de lámina de aluminio de zinc y silicio, hechura de cepos en ambas caras, tornilleria. Aplicación de impremeabilizante de la mejor calidad en cada tornillo instalado. Las dimensiones de la cubierta de techo son tomadas en proyección horizontal para efectos de pago.</t>
  </si>
  <si>
    <t>Cielo Falso con tabla yeso especial para humedad, con perfilería de lámina galvanizada cal. 26, colocación de cinta tipo malla en uniones, acabados con pasta  base coat, lijado y  masilla para exteriores,  2 manos de pintura látex.</t>
  </si>
  <si>
    <t>Fascia altura de 0.40m, con marco y refuerzos @40 cm de tubo estructural de 1"x1", chapa 16, aplicación de 2 manos de anticorrosivo,  forro con tabla yeso, colocación de cinta tipo malla en uniones, acabados con pasta  base coat, lijado y  masilla para exteriores,  2 manos de pintura latex, cañuela de lámina galvanizada cal.26 pintada con pintura de la mejor calidad.</t>
  </si>
  <si>
    <t>Repello y afinado de paredes de jardinera</t>
  </si>
  <si>
    <t>Grada forjada con bloque de concreto de 20cm huella min 0.30m y contrahuella max de 0.175m incluye repello</t>
  </si>
  <si>
    <t>Suministro e instalación de grama tipo san agustín incluye tierra negra</t>
  </si>
  <si>
    <t>Pintura con tratamiento impermeabilizante autoreticulable</t>
  </si>
  <si>
    <t>Pintura en fachada de acuerdo a MNE</t>
  </si>
  <si>
    <t>Barandal con verticales de tubo estructural  de 2"x2" chapa 14@ 1.00 y tubo redondo de 2" soldado a tubo de 2" a 1.00 m, incluye rodapie de lámina galvanizada lisa calibre 22 soldado a tubos verticales.</t>
  </si>
  <si>
    <t>Suministro e instalación de puerta una hoja de 2.00 x 3.10 m con tubo estructural de 2"x1", poste (vertical y horizonal) de tubo estructural de 6"x4" chapa 14 de soporte, con tapón, marco de aluminio de tubo estructural de 2"x2", y refuerzos horizontales con tubo estructural de 2"x1" chapa 16 a cada 10 cm de luz, con forro interior de lámina lisa 1/16" aplicación de dos manos de anticorrosivo y dos manos con pintura mate color a definir</t>
  </si>
  <si>
    <t>Columnas de tubo estructural cuadrado de 4" chapa 14 h= 3.00m., con su pedestal de concreto de 25x25x40cm, incluye aplicación 2 manos de pintura anticorrosivo y 2 manos de acabado final</t>
  </si>
  <si>
    <t>AREA DE ESPERA Y PLAZA CENTRAL</t>
  </si>
  <si>
    <t>CONEXIÓN ENTRE MODULOS</t>
  </si>
  <si>
    <t>HUERTO PRODUCTIVO</t>
  </si>
  <si>
    <t>Suministro de Eras de cultivo de madera con tierra negra preparada.</t>
  </si>
  <si>
    <t>Construcción de muro de contención de bloque (0.20x0.20x0.40) m, incluye excavacion, soleras de fundación</t>
  </si>
  <si>
    <t>ml</t>
  </si>
  <si>
    <t>Conformación de talud incluye siembra de cobertura vegetal con zacate barrenillo</t>
  </si>
  <si>
    <t>OBRAS DE PROTECCIÓN Y CERRAMIENTO</t>
  </si>
  <si>
    <t>Suministro e instalación de cerco, con malla galvanizada 4.1 mm, tubo galvanizado de 2"x2"x2.60 m. chapa 14. Incluye soldadura de paneles al poste, fundaciones de concreto y pretil según detalle en planos.</t>
  </si>
  <si>
    <t>Area de biodigestor Suministro e instalación de cerco, con malla galvanizada 4.1 mm, tubo galvanizado de 2"x2"x2.60 m. chapa 14. Incluye soldadura de paneles al poste, puerta, fundaciones de concreto y pretil según detalle en planos.</t>
  </si>
  <si>
    <t xml:space="preserve">Suministro e instalación Tubería de PVC Ø 4” 100 psi rebalse para pozo, incluye accesorios para acople y conexiones, excavación, compactación. </t>
  </si>
  <si>
    <t>Pared de bloque de concreto 0.20x0.20x0.40, Ref. Vert. #4 a 0.20, Ref. Horz. #4 a 0.40 en bloque solera incluye solera de fundacion y nervios</t>
  </si>
  <si>
    <t>Suministro e instalación de banca de concreto armado f'c=280 Kg/cm² (e=15cm) con acabado pulido a máquina.</t>
  </si>
  <si>
    <t>Bebederos incluye lavamanos y pared de bloque de 15 cm según detalle</t>
  </si>
  <si>
    <t xml:space="preserve">Pergola hexagonal según detalle </t>
  </si>
  <si>
    <t>Suministro e instalación de Grama negra Incluye capa de tierra negra</t>
  </si>
  <si>
    <t>Marco para porteria de cancha de futbol c/ tubo HoGo 4" liviano</t>
  </si>
  <si>
    <t>CANCHA DE FUTBOL</t>
  </si>
  <si>
    <t>ACOPIO DE DESECHOS SÓLIDOS</t>
  </si>
  <si>
    <t>Trazo por unidad de área</t>
  </si>
  <si>
    <t>Excavación a mano hasta 1.00 m ( Material semiduro) en Fundaciones.</t>
  </si>
  <si>
    <t>Relleno compactado con suelo cemento 20:1 en fundaciones, incluye todos los materiales.</t>
  </si>
  <si>
    <t>Relleno compactado con material selecto.</t>
  </si>
  <si>
    <t>Solera de fundación, 30x20 cms de f'c=210 kg/cm², acero longitudinal 4#3, estribo #2@15 cm.</t>
  </si>
  <si>
    <t>Pared bloque de 10x20x40 RV N°3 y RH.N°2@ 40, incluye bloques solera.</t>
  </si>
  <si>
    <t>Pared bloque de 15x20x40 RV N°4 y RH N°2@40, incluye bloques solera.</t>
  </si>
  <si>
    <t>Losa de concreto de concreto impermeabilizada, según detalle.</t>
  </si>
  <si>
    <t>Rótulo de 25x25 cms elaborado pcv y vinil.</t>
  </si>
  <si>
    <t>Suministro e instalación de puerta metálica de 0.70x1.50 m c/tubo de 1x1; forro de lámina 1/16" y contramarco de ángulo de 1 1/4"x1 1/4x3/16". incluye pintura y demás accesorios según detalle</t>
  </si>
  <si>
    <t>SEÑALIZACION Y EQUIPO CONTRA INCENDIO</t>
  </si>
  <si>
    <t>Suministro e instalacion de señaletica, (incluye rótulos identificadores, según plano OE-SEÑ-1 y OE-SEÑ-2)</t>
  </si>
  <si>
    <t>Suministro e instalacion de extintor ABC, 20lbrs.</t>
  </si>
  <si>
    <t>Suminstro e instalación de extintor tipo K, 6 lts. (1.6 gal)</t>
  </si>
  <si>
    <t>Suministro e instalación de extintor CO2, 15 lb</t>
  </si>
  <si>
    <t>TIENDA ESCOLAR</t>
  </si>
  <si>
    <t>Tienda escolar tipo con dimensiones de 2.52 x 2.52 m, cuenta con un área interna de 5.68 m², con paredes internas de fibrolite, con revestimiento exterior de lámina metálica, puertas y ventanas metálicas, superficie de piso fibrolite, y cubierta de lámina troquelada zinc-aluminio. Al interior cuenta con muebles de cocina, alacena, barra de atención y espacio para cocina, refrigeradora, micro ondas y lavatrastos. Incluye instalaciones electricas (luminarias, tomacorrientes, tableros y alimentadores) e instalaciones hidráulicas (abastecimiento de aguas potable y drenaje de aguas grises, trampa de grasas) para su correcto funcionamiento.</t>
  </si>
  <si>
    <t>ACCESO DE VEHICULAR Y PEATONAL EMERGENCIA</t>
  </si>
  <si>
    <t>Zapata de 1.0x1.0x0.30 m; ref #3@0.15 m A.S. 1L;  f'c=210Kgf/cm2</t>
  </si>
  <si>
    <t>CONCRETO ESTRUCTURAL Y PAREDES</t>
  </si>
  <si>
    <t>Excavación a mano en fundaciones, incluye desalojo.</t>
  </si>
  <si>
    <t>Excavación en Pisos, incluye desalojo.</t>
  </si>
  <si>
    <t>Excavación para solera de fundaciones, incluye desalojo.</t>
  </si>
  <si>
    <t>Construcción de piso de concreto 210 kg/cm2, Electromalla 6x6 CAL 9/9, E=10 cm. Para Estacionamiento.</t>
  </si>
  <si>
    <t>Suministro e instalación de puerta doble hoja de 2.00 x 3.10 m, con tubo estructural de 2"x1", marco de aluminio de tubo estructural de 2"x2", y refuerzos horizontales con tubo estructural de 2"x1" chapa 16 a cada 10 cm de luz, con forro interior de lámina lisa 1/16" aplicación de dos manos de anticorrosivo y dos manos con pintura mate color a definir</t>
  </si>
  <si>
    <t>Suministro e instalación Tubería de PVC Ø 8” 100 psi, incluye accesorios para acople y conexiones, excavación, compactación, conexión a pozo ALL existente.</t>
  </si>
  <si>
    <t>Suministro e instalación de tablero eléctrico de distribución  de 42 espacios (TG) 120/240v, tipo Loadcenter, 4 hilos, 200 Amp, Monofásico, de montaje superficial, con sus  ramales térmicos. Incluye: protecciones térmicas para  circuitos ramales.</t>
  </si>
  <si>
    <t>Acometida eléctrica secundaria subterránea desde transformador, pozo PRE-1 hasta Tablero General (TG), con 3 THHN No. 250 MCM en PVC DE ø3", incluye canalización con IMC en tramo superficial.</t>
  </si>
  <si>
    <t>Alimentador eléctrico secundario subterráneo desde Tablero General (TG) hasta subtablero ST-B en Módulo B, con 3 THHN No. 6 AWG+ 1 THHN No. 8 AWG en PVC de ø2", incluye canalización con EMT en tramo superficial.</t>
  </si>
  <si>
    <t>Alimentador eléctrico secundario subterráneo desde Tablero General (TG) hasta subtablero ST-C en Módulo C, con 3 THHN No. 4 AWG+ 1 THHN No. 6 AWG en PVC de ø2", incluye canalización con EMT en tramo superficial.</t>
  </si>
  <si>
    <t>Alimentador eléctrico secundario subterráneo desde Tablero General (TG) hasta subtablero ST-COC en Módulo D, con 3 THHN No. 6 AWG+ 1 THHN No. 8 AWG en PVC de ø2", incluye canalización con EMT en tramo superficial.</t>
  </si>
  <si>
    <t>Alimentador eléctrico secundario subterráneo desde Tablero General (TG) hasta subtablero ST-BOM en Caseta de Cisterna, con 3 THHN No. 6 AWG+ 1 THHN No. 8 AWG en PVC de ø2", incluye canalización con EMT en tramo superficial.</t>
  </si>
  <si>
    <t>Alimentador eléctrico secundario subterráneo desde Tmedidor eléctrico hasta subtablero ST-TE en Tienda Escolar, con 3 THHN No. 6 AWG+ 1 THHN No. 8 AWG en PVC de ø1-1/2", incluye canalización con EMT en tramo superficial.</t>
  </si>
  <si>
    <t>Suministro e instalación de Red de Tierra para subestación de 50 kVA y Tablero General con soldadura exotérmica y cable de cobre # 1/0 hasta alcanzar 2Ω de resistencia</t>
  </si>
  <si>
    <t xml:space="preserve">Luminaria de Emergencia LED de 2x3 w, Luz de Día, para montaje superficial en pared. Incluye caja octogonal tipo pesada UL, cableado y canalización vista con tubería rígida EMT y sus accesorios. La canalización empotrada en pared se hará con Tecnoducto y sus accesorios.	</t>
  </si>
  <si>
    <t>Luminaria tipo apliqué ovalado (tortuga) con bombillo LED de 12w, luz de día, con acabado blanco, para montaje superficial en pasillos y sanitarios. Incluye caja octogonal tipo pesada UL, cableado y canalización con tubería EMT con sus accesorios.</t>
  </si>
  <si>
    <t>Luminaria tipo Wall Pack (WP) LED de 26w a 30w, luz de día, para montaje superficial en paredes exteriores. Incluye caja octogonal tipo pesada UL, cableado y canalización con tubería rígida EMT y sus accesorios.</t>
  </si>
  <si>
    <t>Pulsador para timbre din don con placa para intemperie, montado en caja rectangular galvanizada pesada UL. Incluye canalización y alambrado hasta la administración. Ubicado al exterior del acceso peatonal.</t>
  </si>
  <si>
    <t>Pulsador para timbre tipo campana de recreo, con placa metálica, montado en caja rectangular galvanizada pesada UL. Incluye canalización y alambrado. Ubicado en la Administración.</t>
  </si>
  <si>
    <t>Timbre tipo din don, montado en caja rectangular galvanizada pesada UL. Incluye canalización y alambrado. Ubicado frente a la Administración.</t>
  </si>
  <si>
    <t>Timbre tipo campana de recreo, de 8 pulgadas de diámetro, montado en caja rectangular galvanizada pesada ul. incluye canalización y alambrado hasta administración. ubicado en los puntos indicados en el plano.</t>
  </si>
  <si>
    <t>INSTALACIONES ELÉCTRICAS  EN CASETA DE BOMBEO</t>
  </si>
  <si>
    <t xml:space="preserve">Luminaria tipo Receptáculo de Baquelita color blanco, con bombillo LED de 12w, Luz de Día, con acabado blanco, para montaje superficial en pasillos y sanitarios. incluye caja octogonal tipo pesada UL, cableado y canalización vista con tubería EMT con sus accesorios. </t>
  </si>
  <si>
    <t xml:space="preserve">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</si>
  <si>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Suministro e instalación de tablero eléctrico de distribución de 4 espacios (ST-BOM) 120/240v, 4 hilos, 125 Amp. monofásico de empotrar con sus ramales térmicos. Incluye: Protecciones térmicas para  circuitos ramales.</t>
  </si>
  <si>
    <t>Suministro e instalación de poste de concreto centrifugado de 35' Clase 500</t>
  </si>
  <si>
    <t>Acometida primaria con cable ACSR 2 (F)+ ACSR # 1/0(N)</t>
  </si>
  <si>
    <t>suministro e instalación de transformador de 50 kVA, 24.9/14.4 kV 120/240 V</t>
  </si>
  <si>
    <t>Estructura primaria de recibo (tipo remate primario horizontal (F+N)</t>
  </si>
  <si>
    <t>Protecciones y herrajes para estructura primaria y bajada secundaria (pararrayos, cortacircuitos)</t>
  </si>
  <si>
    <t>Trámites y gestiones para pagos de revisión de planos de diseño, aprobación de planos como construido (por OIA), pago de renovación de factibilidad, medición secundaria y conexión en media tensión por parte de la distribuidora AES/EEO.</t>
  </si>
  <si>
    <t>INSTALACIONES ELÉCTRICAS SUB ESTACIÓN.</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</si>
  <si>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</si>
  <si>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Equipo de monitoreo y grabación. Incluye: Monitor 
LCD mínimo 24", grabador DVR de 4k 1Tb, soportes para montaje, conectores y accesorios.</t>
  </si>
  <si>
    <t>Suministro e instalación de tablero eléctrico de distribución  de 16 espacios (ST-B) 120/240v, 4 hilos, 125amp. monofásico de empotrar con sus  ramales térmicos  incluye: protecciones térmicas para  circuitos ramales.</t>
  </si>
  <si>
    <t>Suministro e instalación de tablero eléctrico de distribución  de 16 espacios (ST-C) 120/240v, 4 hilos, 125amp. monofásico de empotrar con sus  ramales térmicos  incluye: protecciones térmicas para  circuitos ramales.</t>
  </si>
  <si>
    <t>Suministro e instalación de tablero eléctrico de distribución  de 16 espacios (ST-COC) 120/240v, 4 hilos, 125amp. monofásico de empotrar con sus  ramales térmicos  incluye: protecciones térmicas para  circuitos ramales.</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</si>
  <si>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</si>
  <si>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</si>
  <si>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</si>
  <si>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</si>
  <si>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</si>
  <si>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</si>
  <si>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</si>
  <si>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</si>
  <si>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</si>
  <si>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</si>
  <si>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</si>
  <si>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</si>
  <si>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</si>
  <si>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</si>
  <si>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</si>
  <si>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</si>
  <si>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</si>
  <si>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</si>
  <si>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</si>
  <si>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</si>
  <si>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</si>
  <si>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</si>
  <si>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</si>
  <si>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1.1.24</t>
  </si>
  <si>
    <t>1.2.1</t>
  </si>
  <si>
    <t>1.2.2</t>
  </si>
  <si>
    <t>2.1.1</t>
  </si>
  <si>
    <t>2.1.1.1</t>
  </si>
  <si>
    <t>2.1.2</t>
  </si>
  <si>
    <t>2.1.2.1</t>
  </si>
  <si>
    <t>2.1.2.2</t>
  </si>
  <si>
    <t>2.1.2.3</t>
  </si>
  <si>
    <t>2.1.2.4</t>
  </si>
  <si>
    <t>2.1.3</t>
  </si>
  <si>
    <t>2.1.3.1</t>
  </si>
  <si>
    <t>2.1.3.2</t>
  </si>
  <si>
    <t>2.1.3.3</t>
  </si>
  <si>
    <t>2.1.4</t>
  </si>
  <si>
    <t>2.1.4.1</t>
  </si>
  <si>
    <t>2.1.4.2</t>
  </si>
  <si>
    <t>2.1.5</t>
  </si>
  <si>
    <t>2.1.5.1</t>
  </si>
  <si>
    <t>2.1.6</t>
  </si>
  <si>
    <t>2.1.6.1</t>
  </si>
  <si>
    <t>2.1.6.2</t>
  </si>
  <si>
    <t>2.1.6.3</t>
  </si>
  <si>
    <t>2.1.6.4</t>
  </si>
  <si>
    <t>2.1.6.5</t>
  </si>
  <si>
    <t>2.1.7</t>
  </si>
  <si>
    <t>2.1.7.1</t>
  </si>
  <si>
    <t>2.1.7.2</t>
  </si>
  <si>
    <t>2.1.7.3</t>
  </si>
  <si>
    <t>2.1.7.4</t>
  </si>
  <si>
    <t>2.1.7.5</t>
  </si>
  <si>
    <t>2.1.7.6</t>
  </si>
  <si>
    <t>2.1.8</t>
  </si>
  <si>
    <t>2.1.8.1</t>
  </si>
  <si>
    <t>2.1.8.2</t>
  </si>
  <si>
    <t>2.1.8.3</t>
  </si>
  <si>
    <t>2.1.9</t>
  </si>
  <si>
    <t>2.1.9.1</t>
  </si>
  <si>
    <t>2.1.9.2</t>
  </si>
  <si>
    <t>2.1.9.3</t>
  </si>
  <si>
    <t>2.1.9.4</t>
  </si>
  <si>
    <t>2.1.9.5</t>
  </si>
  <si>
    <t>2.1.9.6</t>
  </si>
  <si>
    <t>2.1.9.7</t>
  </si>
  <si>
    <t>2.1.9.8</t>
  </si>
  <si>
    <t>2.1.9.9</t>
  </si>
  <si>
    <t>2.1.9.10</t>
  </si>
  <si>
    <t>2.1.9.11</t>
  </si>
  <si>
    <t>2.1.9.12</t>
  </si>
  <si>
    <t>2.1.10</t>
  </si>
  <si>
    <t>2.1.10.1</t>
  </si>
  <si>
    <t>2.1.10.2</t>
  </si>
  <si>
    <t>2.1.10.3</t>
  </si>
  <si>
    <t>2.1.10.4</t>
  </si>
  <si>
    <t>2.1.10.5</t>
  </si>
  <si>
    <t>2.1.10.6</t>
  </si>
  <si>
    <t>2.1.10.7</t>
  </si>
  <si>
    <t>2.1.11</t>
  </si>
  <si>
    <t>2.1.11.1</t>
  </si>
  <si>
    <t>2.1.12</t>
  </si>
  <si>
    <t>2.1.12.1</t>
  </si>
  <si>
    <t>2.2.1</t>
  </si>
  <si>
    <t>2.2.1.1</t>
  </si>
  <si>
    <t>2.2.2</t>
  </si>
  <si>
    <t>2.2.2.1</t>
  </si>
  <si>
    <t>2.2.2.2</t>
  </si>
  <si>
    <t>2.2.2.3</t>
  </si>
  <si>
    <t>2.2.2.4</t>
  </si>
  <si>
    <t>2.2.3</t>
  </si>
  <si>
    <t>2.2.3.1</t>
  </si>
  <si>
    <t>2.2.3.2</t>
  </si>
  <si>
    <t>2.2.3.3</t>
  </si>
  <si>
    <t>2.2.4</t>
  </si>
  <si>
    <t>2.2.4.1</t>
  </si>
  <si>
    <t>2.2.4.2</t>
  </si>
  <si>
    <t>2.2.5</t>
  </si>
  <si>
    <t>2.2.6</t>
  </si>
  <si>
    <t>MÓDULO B - CONSTRUCCIÓN DE 3 AULAS (A1, A2, A3) , SERVICIOS SANITARIOS DE NIÑAS, BODEGA Y AREA DE SERVICIO</t>
  </si>
  <si>
    <t>MÓDULO A - CONSTRUCCIÓN DE 3 AULAS PARVULARIAS, SERVICIOS SANITARIOS PARA CADA AULA, BODEGA DIDACTICA, SERVICIOS SANITARIOS PARA MAESTROS, AREA DE ASEO Y ADMINISTRACIÓN</t>
  </si>
  <si>
    <t>2.2.5.1</t>
  </si>
  <si>
    <t>2.2.6.1</t>
  </si>
  <si>
    <t>2.2.6.2</t>
  </si>
  <si>
    <t>2.2.6.3</t>
  </si>
  <si>
    <t>2.2.6.4</t>
  </si>
  <si>
    <t>2.2.6.5</t>
  </si>
  <si>
    <t>2.2.6.6</t>
  </si>
  <si>
    <t>2.2.7</t>
  </si>
  <si>
    <t>2.2.7.1</t>
  </si>
  <si>
    <t>2.2.7.2</t>
  </si>
  <si>
    <t>2.2.7.3</t>
  </si>
  <si>
    <t>2.2.7.4</t>
  </si>
  <si>
    <t>2.2.8</t>
  </si>
  <si>
    <t>2.2.8.1</t>
  </si>
  <si>
    <t>2.2.8.2</t>
  </si>
  <si>
    <t>2.2.8.3</t>
  </si>
  <si>
    <t>2.2.9</t>
  </si>
  <si>
    <t>2.2.9.1</t>
  </si>
  <si>
    <t>2.2.9.2</t>
  </si>
  <si>
    <t>2.2.9.3</t>
  </si>
  <si>
    <t>2.2.9.4</t>
  </si>
  <si>
    <t>2.2.9.5</t>
  </si>
  <si>
    <t>2.2.9.6</t>
  </si>
  <si>
    <t>2.2.9.7</t>
  </si>
  <si>
    <t>2.2.9.8</t>
  </si>
  <si>
    <t>2.2.9.9</t>
  </si>
  <si>
    <t>2.2.9.10</t>
  </si>
  <si>
    <t>2.2.9.11</t>
  </si>
  <si>
    <t>2.2.9.12</t>
  </si>
  <si>
    <t>2.2.10</t>
  </si>
  <si>
    <t>2.2.10.1</t>
  </si>
  <si>
    <t>2.2.10.2</t>
  </si>
  <si>
    <t>2.2.10.3</t>
  </si>
  <si>
    <t>2.2.10.4</t>
  </si>
  <si>
    <t>2.2.10.5</t>
  </si>
  <si>
    <t>2.2.10.6</t>
  </si>
  <si>
    <t>2.2.10.7</t>
  </si>
  <si>
    <t>2.2.11</t>
  </si>
  <si>
    <t>2.2.11.1</t>
  </si>
  <si>
    <t>MÓDULO C - CONSTRUCCIÓN DE 4 AULAS (A4, A5, A6, A7) Y SERVICIOS SANITARIOS DE NIÑOS.</t>
  </si>
  <si>
    <t>2.3.1</t>
  </si>
  <si>
    <t>2.3.1.1</t>
  </si>
  <si>
    <t>2.3.2</t>
  </si>
  <si>
    <t>2.3.2.1</t>
  </si>
  <si>
    <t>2.3.2.2</t>
  </si>
  <si>
    <t>2.3.2.3</t>
  </si>
  <si>
    <t>2.3.2.4</t>
  </si>
  <si>
    <t>2.3.3</t>
  </si>
  <si>
    <t>2.3.3.1</t>
  </si>
  <si>
    <t>2.3.3.2</t>
  </si>
  <si>
    <t>2.3.3.3</t>
  </si>
  <si>
    <t>2.3.4</t>
  </si>
  <si>
    <t>2.3.4.1</t>
  </si>
  <si>
    <t>2.3.4.2</t>
  </si>
  <si>
    <t>2.3.5</t>
  </si>
  <si>
    <t>2.3.5.1</t>
  </si>
  <si>
    <t>2.3.6</t>
  </si>
  <si>
    <t>2.3.6.1</t>
  </si>
  <si>
    <t>2.3.6.2</t>
  </si>
  <si>
    <t>2.3.6.3</t>
  </si>
  <si>
    <t>2.3.6.4</t>
  </si>
  <si>
    <t>2.3.6.5</t>
  </si>
  <si>
    <t>2.3.6.6</t>
  </si>
  <si>
    <t>2.3.7</t>
  </si>
  <si>
    <t>2.3.7.1</t>
  </si>
  <si>
    <t>2.3.7.2</t>
  </si>
  <si>
    <t>2.3.7.3</t>
  </si>
  <si>
    <t>2.3.7.4</t>
  </si>
  <si>
    <t>2.3.8</t>
  </si>
  <si>
    <t>2.3.8.1</t>
  </si>
  <si>
    <t>2.3.8.2</t>
  </si>
  <si>
    <t>2.3.8.3</t>
  </si>
  <si>
    <t>2.3.9</t>
  </si>
  <si>
    <t>2.3.9.1</t>
  </si>
  <si>
    <t>2.3.9.2</t>
  </si>
  <si>
    <t>2.3.9.3</t>
  </si>
  <si>
    <t>2.3.9.4</t>
  </si>
  <si>
    <t>2.3.9.5</t>
  </si>
  <si>
    <t>2.3.9.6</t>
  </si>
  <si>
    <t>2.3.9.7</t>
  </si>
  <si>
    <t>2.3.9.8</t>
  </si>
  <si>
    <t>2.3.9.9</t>
  </si>
  <si>
    <t>2.3.9.10</t>
  </si>
  <si>
    <t>2.3.9.11</t>
  </si>
  <si>
    <t>2.3.10</t>
  </si>
  <si>
    <t>2.3.10.1</t>
  </si>
  <si>
    <t>2.3.10.2</t>
  </si>
  <si>
    <t>2.3.10.3</t>
  </si>
  <si>
    <t>2.3.10.4</t>
  </si>
  <si>
    <t>2.3.10.5</t>
  </si>
  <si>
    <t>2.3.10.6</t>
  </si>
  <si>
    <t>2.3.11</t>
  </si>
  <si>
    <t>2.3.11.1</t>
  </si>
  <si>
    <t>MÓDULO D - CONSTRUCCIÓN DE COCINA, COMEDOR Y BODEGA DE ALIMENTOS</t>
  </si>
  <si>
    <t>2.4.1</t>
  </si>
  <si>
    <t>2.4.1.1</t>
  </si>
  <si>
    <t>2.4.2</t>
  </si>
  <si>
    <t>2.4.2.1</t>
  </si>
  <si>
    <t>2.4.2.2</t>
  </si>
  <si>
    <t>2.4.2.3</t>
  </si>
  <si>
    <t>2.4.2.4</t>
  </si>
  <si>
    <t>2.4.3</t>
  </si>
  <si>
    <t>2.4.3.1</t>
  </si>
  <si>
    <t>2.4.3.2</t>
  </si>
  <si>
    <t>2.4.3.3</t>
  </si>
  <si>
    <t>2.4.3.4</t>
  </si>
  <si>
    <t>2.4.3.5</t>
  </si>
  <si>
    <t>2.4.3.6</t>
  </si>
  <si>
    <t>2.4.4</t>
  </si>
  <si>
    <t>2.4.4.1</t>
  </si>
  <si>
    <t>2.4.4.2</t>
  </si>
  <si>
    <t>2.4.5</t>
  </si>
  <si>
    <t>2.4.5.1</t>
  </si>
  <si>
    <t>2.4.6</t>
  </si>
  <si>
    <t>2.4.6.1</t>
  </si>
  <si>
    <t>2.4.6.2</t>
  </si>
  <si>
    <t>2.4.6.3</t>
  </si>
  <si>
    <t>2.4.6.4</t>
  </si>
  <si>
    <t>2.4.6.5</t>
  </si>
  <si>
    <t>2.4.6.6</t>
  </si>
  <si>
    <t>2.4.7</t>
  </si>
  <si>
    <t>2.4.7.1</t>
  </si>
  <si>
    <t>2.4.7.2</t>
  </si>
  <si>
    <t>2.4.7.3</t>
  </si>
  <si>
    <t>2.4.8</t>
  </si>
  <si>
    <t>2.4.8.1</t>
  </si>
  <si>
    <t>2.4.9</t>
  </si>
  <si>
    <t>2.4.9.1</t>
  </si>
  <si>
    <t>2.4.9.2</t>
  </si>
  <si>
    <t>2.4.9.3</t>
  </si>
  <si>
    <t>2.4.9.4</t>
  </si>
  <si>
    <t>2.4.9.5</t>
  </si>
  <si>
    <t>2.4.9.6</t>
  </si>
  <si>
    <t>2.4.9.7</t>
  </si>
  <si>
    <t>2.4.9.8</t>
  </si>
  <si>
    <t>2.4.9.9</t>
  </si>
  <si>
    <t>2.4.10</t>
  </si>
  <si>
    <t>2.4.10.1</t>
  </si>
  <si>
    <t>2.4.10.2</t>
  </si>
  <si>
    <t>2.4.10.3</t>
  </si>
  <si>
    <t>2.4.10.4</t>
  </si>
  <si>
    <t>2.4.10.5</t>
  </si>
  <si>
    <t>2.4.10.6</t>
  </si>
  <si>
    <t>2.4.10.7</t>
  </si>
  <si>
    <t>2.4.10.8</t>
  </si>
  <si>
    <t>2.4.10.9</t>
  </si>
  <si>
    <t>3.1.1</t>
  </si>
  <si>
    <t>3.1.2</t>
  </si>
  <si>
    <t>3.1.3</t>
  </si>
  <si>
    <t>3.1.4</t>
  </si>
  <si>
    <t>3.1.5</t>
  </si>
  <si>
    <t>3.1.6</t>
  </si>
  <si>
    <t>3.1.7</t>
  </si>
  <si>
    <t>3.1.8</t>
  </si>
  <si>
    <t>3.1.9</t>
  </si>
  <si>
    <t>3.1.10</t>
  </si>
  <si>
    <t>3.1.11</t>
  </si>
  <si>
    <t>3.1.12</t>
  </si>
  <si>
    <t>3.1.14</t>
  </si>
  <si>
    <t>3.2.1</t>
  </si>
  <si>
    <t>3.2.2</t>
  </si>
  <si>
    <t>3.2.3</t>
  </si>
  <si>
    <t>3.2.4</t>
  </si>
  <si>
    <t>3.2.5</t>
  </si>
  <si>
    <t>3.2.6</t>
  </si>
  <si>
    <t>3.2.7</t>
  </si>
  <si>
    <t>3.3.1</t>
  </si>
  <si>
    <t>3.3.2</t>
  </si>
  <si>
    <t>3.3.3</t>
  </si>
  <si>
    <t>3.3.4</t>
  </si>
  <si>
    <t>3.3.5</t>
  </si>
  <si>
    <t>3.3.6</t>
  </si>
  <si>
    <t>3.3.7</t>
  </si>
  <si>
    <t>3.3.8</t>
  </si>
  <si>
    <t>3.3.9</t>
  </si>
  <si>
    <t>3.3.10</t>
  </si>
  <si>
    <t>3.3.11</t>
  </si>
  <si>
    <t>3.3.12</t>
  </si>
  <si>
    <t>4.1.1</t>
  </si>
  <si>
    <t>4.1.1.1</t>
  </si>
  <si>
    <t>4.1.1.2</t>
  </si>
  <si>
    <t>4.1.1.3</t>
  </si>
  <si>
    <t>4.1.1.4</t>
  </si>
  <si>
    <t>4.1.2</t>
  </si>
  <si>
    <t>4.1.2.1</t>
  </si>
  <si>
    <t>4.1.2.2</t>
  </si>
  <si>
    <t>4.1.2.3</t>
  </si>
  <si>
    <t>4.1.2.4</t>
  </si>
  <si>
    <t>4.1.2.5</t>
  </si>
  <si>
    <t>4.1.2.6</t>
  </si>
  <si>
    <t>4.1.2.7</t>
  </si>
  <si>
    <t>4.1.2.8</t>
  </si>
  <si>
    <t>4.1.3</t>
  </si>
  <si>
    <t>4.1.3.1</t>
  </si>
  <si>
    <t>4.1.3.2</t>
  </si>
  <si>
    <t>4.1.3.3</t>
  </si>
  <si>
    <t>4.1.3.4</t>
  </si>
  <si>
    <t>4.1.3.5</t>
  </si>
  <si>
    <t>4.1.4</t>
  </si>
  <si>
    <t>4.1.4.1</t>
  </si>
  <si>
    <t>4.1.4.2</t>
  </si>
  <si>
    <t>4.1.4.3</t>
  </si>
  <si>
    <t>4.1.4.4</t>
  </si>
  <si>
    <t>4.1.4.5</t>
  </si>
  <si>
    <t>4.1.4.6</t>
  </si>
  <si>
    <t>4.1.4.7</t>
  </si>
  <si>
    <t>4.1.4.8</t>
  </si>
  <si>
    <t>4.2.1</t>
  </si>
  <si>
    <t>4.2.2</t>
  </si>
  <si>
    <t>4.2.3</t>
  </si>
  <si>
    <t>4.2.4</t>
  </si>
  <si>
    <t>4.2.5</t>
  </si>
  <si>
    <t>4.2.6</t>
  </si>
  <si>
    <t>4.2.7</t>
  </si>
  <si>
    <t>4.2.8</t>
  </si>
  <si>
    <t>4.2.9</t>
  </si>
  <si>
    <t>4.2.10</t>
  </si>
  <si>
    <t>4.3.1</t>
  </si>
  <si>
    <t>4.3.2</t>
  </si>
  <si>
    <t>4.3.3</t>
  </si>
  <si>
    <t>4.3.4</t>
  </si>
  <si>
    <t>4.3.5</t>
  </si>
  <si>
    <t>4.3.6</t>
  </si>
  <si>
    <t>4.4.1</t>
  </si>
  <si>
    <t>4.4.2</t>
  </si>
  <si>
    <t>4.5.1</t>
  </si>
  <si>
    <t>4.6.1</t>
  </si>
  <si>
    <t>4.6.2</t>
  </si>
  <si>
    <t>4.6.3</t>
  </si>
  <si>
    <t>4.6.4</t>
  </si>
  <si>
    <t>4.6.5</t>
  </si>
  <si>
    <t>4.6.6</t>
  </si>
  <si>
    <t>4.7.1</t>
  </si>
  <si>
    <t>4.7.2</t>
  </si>
  <si>
    <t>4.7.3</t>
  </si>
  <si>
    <t>4.7.4</t>
  </si>
  <si>
    <t>4.7.5</t>
  </si>
  <si>
    <t>4.7.6</t>
  </si>
  <si>
    <t>4.8.1</t>
  </si>
  <si>
    <t>4.8.2</t>
  </si>
  <si>
    <t>4.8.3</t>
  </si>
  <si>
    <t>4.8.4</t>
  </si>
  <si>
    <t>4.8.5</t>
  </si>
  <si>
    <t>4.8.6</t>
  </si>
  <si>
    <t>4.8.7</t>
  </si>
  <si>
    <t>4.8.8</t>
  </si>
  <si>
    <t>4.8.9</t>
  </si>
  <si>
    <t>4.8.10</t>
  </si>
  <si>
    <t>4.8.11</t>
  </si>
  <si>
    <t>4.9.1</t>
  </si>
  <si>
    <t>4.9.2</t>
  </si>
  <si>
    <t>4.9.3</t>
  </si>
  <si>
    <t>4.9.4</t>
  </si>
  <si>
    <t>4.10.1</t>
  </si>
  <si>
    <t>4.11.1</t>
  </si>
  <si>
    <t>4.11.2</t>
  </si>
  <si>
    <t>4.11.3</t>
  </si>
  <si>
    <t>4.11.4</t>
  </si>
  <si>
    <t xml:space="preserve">OBRA ELÉCTRICA                                                                    </t>
  </si>
  <si>
    <t xml:space="preserve">OBRA ELECTRICA EXTERIOR    </t>
  </si>
  <si>
    <t>5.1.1</t>
  </si>
  <si>
    <t>5.1.2</t>
  </si>
  <si>
    <t>5.1.3</t>
  </si>
  <si>
    <t>5.1.4</t>
  </si>
  <si>
    <t>5.1.5</t>
  </si>
  <si>
    <t>5.1.6</t>
  </si>
  <si>
    <t>5.1.7</t>
  </si>
  <si>
    <t>5.1.8</t>
  </si>
  <si>
    <t>5.1.9</t>
  </si>
  <si>
    <t>5.1.10</t>
  </si>
  <si>
    <t>5.1.11</t>
  </si>
  <si>
    <t>5.1.12</t>
  </si>
  <si>
    <t>5.1.13</t>
  </si>
  <si>
    <t>5.1.14</t>
  </si>
  <si>
    <t>5.1.15</t>
  </si>
  <si>
    <t>5.1.16</t>
  </si>
  <si>
    <t>5.2.1</t>
  </si>
  <si>
    <t>5.2.2</t>
  </si>
  <si>
    <t>5.2.3</t>
  </si>
  <si>
    <t>5.2.4</t>
  </si>
  <si>
    <t>5.3.1</t>
  </si>
  <si>
    <t>5.3.2</t>
  </si>
  <si>
    <t>5.3.3</t>
  </si>
  <si>
    <t>5.3.4</t>
  </si>
  <si>
    <t>5.3.5</t>
  </si>
  <si>
    <t>5.5.1</t>
  </si>
  <si>
    <t>5.5.2</t>
  </si>
  <si>
    <t>5.5.3</t>
  </si>
  <si>
    <t>5.5.4</t>
  </si>
  <si>
    <t>5.5.5</t>
  </si>
  <si>
    <t>5.5.6</t>
  </si>
  <si>
    <t>5.5.7</t>
  </si>
  <si>
    <t>3.1.15</t>
  </si>
  <si>
    <t>Canaleta de A.LL. de 0.40 mts. de ancho interno con bloque saltex de 15x20x40 con parrilla de angulo</t>
  </si>
  <si>
    <t>Aplicación de pintura acrílica especial para césped en cancha deportiva</t>
  </si>
  <si>
    <t>4.7.7</t>
  </si>
  <si>
    <t>Suministro e Instalación de Puerta (2.10 m x 1.0 m)  abatible de una hoja, con doble visor, que incluye: 
-Mocheta de Angulo de 2" x 2"x1/8"
-Marco y refuerzos de tubo estructural de 1" chapa 14
-Doble forro de lámina de hierro1/16"
-Acabado de estructura de marco, mocheta y refuerzos, con aplicación de 2 manos de pintura anticorrosiva en colores diferentes
-Acabado en forro con 2 manos de anticorrosivo y 2 de esmalte color gris meteoro, aplicado con soplete.
-Según detalle anexo</t>
  </si>
  <si>
    <t xml:space="preserve">Suministro e Instalación de Puerta (2.10 m x 1.0 m)  abatible de una hoja, con doble visor, que incluye: 
-Mocheta de Angulo de 2" x 2"x1/8"
-Marco y refuerzos de tubo estructural de 1" chapa 14
-Doble forro de lámina de hierro1/16"
-Acabado de estructura de marco, mocheta y refuerzos, con aplicación de 2 manos de pintura anticorrosiva en colores diferentes
-Acabado en forro con 2 manos de anticorrosivo y 2 de esmalte color gris meteoro, aplicado con soplete.                                                                                                                                                        -Con barra antipánico
-Según detalle anexo </t>
  </si>
  <si>
    <t>Suministro e Instalación de Puerta (2.10 m x 1.0 m)  abatible de una hoja, con un visor, que incluye: 
-Mocheta de Angulo de 2" x 2"x1/8"
-Marco y refuerzos de tubo estructural de 1" chapa 14
-Doble forro de lámina de hierro1/16"
-Acabado de estructura de marco, mocheta y refuerzos, con aplicación de 2 manos de pintura anticorrosiva en colores diferentes
-Acabado en forro con 2 manos de anticorrosivo y 2 de esmalte color gris meteoro, aplicado con soplete.
-Según detalle anexo</t>
  </si>
  <si>
    <t>Suministro e Instalación de Puerta (2.10 m x 1.0 m)  abatible de una hoja, que incluye: 
-Mocheta de Angulo de 2" x 2"x1/8"
-Marco y refuerzos de tubo estructural de 1" chapa 14
-Doble forro de lámina de hierro1/16"
-Acabado de estructura de marco, mocheta y refuerzos, con aplicación de 2 manos de pintura anticorrosiva en colores diferentes
-Acabado en forro con 2 manos de anticorrosivo y 2 de esmalte color gris meteoro, aplicado con soplete.
-Según detalle anexo</t>
  </si>
  <si>
    <t>Construcción de canaleta para aguas lluvias 0.40 m pared de ladrillo puesto de lazo; repello 1:4. Incluye terracería. mejoramiento de suelo y desalojo.</t>
  </si>
  <si>
    <t>Router inalámbrico de amplia cobertura y gran capacidad de manejo de datos, mínimo de 300 gb. incluye caja de salida y puesta en marcha.</t>
  </si>
  <si>
    <t>Equipo de recepción de internet. incluye: bandeja, router, ups, y todo lo necesario para la puesta en marcha del sistema.</t>
  </si>
  <si>
    <t>Canalización y cableado horizontal para sistema de datos inalámbricos, que incluye (cajas de registro, cajas octogonales, pesadas; tecnoducto o tubería metálica rígida emt o pvc de ø 3/4" y ø 1", con todos sus accesorios (conectadores, uniones, abrazaderas, cable stp cat6a, 24 awg, 4 hilos) (segun los cables que indique los planos)</t>
  </si>
  <si>
    <t>5.4.1</t>
  </si>
  <si>
    <t>5.4.2</t>
  </si>
  <si>
    <t>5.4.3</t>
  </si>
  <si>
    <t>NOTA: 
-Se deberá considerar el suministro de los materiales y mano de obra, así como el uso de herramientas y equipos necesarios para la realización de los costos unitarios de todas las actividades descritas en el presente listado . -metro (m): unidad de medida de longitud -MNE: Manual Mi Nueva Escuela -Aula DAI: Aula Docente Auxiliar Inclusivo</t>
  </si>
  <si>
    <t>Corte  en Terreno natural para alcanzar niveles de terraza proyectada incluye desalojo</t>
  </si>
  <si>
    <t>NOTAS:
-Las áreas a demoler se indican en plano de demoliciones, se deberá hacer el desalojo del material excedente a un lugar autorizado por la Municipalidad, incluye el permiso de demolición, transporte y mano de obra.
-En caso de identificar cubiertas de techo de asbesto cemento, implementar las medidas de mitigación descritas en la actividad Generación de desechos peligrosos en la obra, del presupuesto del PGAS Específico del proyecto. El costo de las obras preliminars y provisionales, tal como se indica en las Especificaciones Técnicas del presente proyecto, deben de ser incluidas en los costos indirectos.
-Todo material producto de desmontajes realizados  que hayan sido declarados recuperables por la Supervisión y que se encuentre en buenas condiciones para reusos, se entregará inventariado y con acta al Director del Centro Educativo según se establece en las Especificaciones Técnicas, en la SECCION 1: OBRAS PRELIMINARES, en el ítem 1.6 DESMONTAJES.
-Todas las excavaciones y cortes que formen parte del  Listado de Actividades, deberán incluir el desalojo de material sobrante, en lugares autorizados.</t>
  </si>
  <si>
    <t>Piso de concreto 180 Kg/cm2. electromalla  6x6 Cal 9/9 E= 7.50cm,  Incluye base de suelo cemento 20:1 E= 10cm . Incluye compactación.</t>
  </si>
  <si>
    <t>Piso de concreto 180 Kg/cm2. electromalla  6x6 Cal 9/9 E= 7 cm  Incluye base de suelo cemento 20:1 E=10 cm. Incluye compactación.</t>
  </si>
  <si>
    <t>Piso de concreto 180 Kg/cm2. electromalla  6x6 Cal 9/9 E= 7 cm  Incluye base de suelo cemento 20:1 E=10 cm. Incluye compactación. Forma hexagonal</t>
  </si>
  <si>
    <t>Piso de concreto 210 kg/cm², con electromalla 6/6 cal. 9/9, e=7 cm.</t>
  </si>
  <si>
    <t>Relleno Compactado con Suelo-Cemento 20:1 en Pisos. e=10 cm</t>
  </si>
  <si>
    <t>Tensor 0.15 x 0.15 m  F'c 210 Kg/cm²  según detalle.</t>
  </si>
  <si>
    <t>Pared de Bloque de Concreto 15X20X40 CM. RV N°4@0.40M, RH N°2@0.40. Incluye solera intermedia, solera de coronamiento, esquineros, nervios. Según detalle.</t>
  </si>
  <si>
    <t>Losa de concreto con refuerzo #3@ 15cm en ambos sentidos, enchape de azulejo color a definir  de 20x20 cm para losa de mueble de cocina.</t>
  </si>
  <si>
    <t>Losa de concreto con refuerzo #3@ 15cm en ambos sentidos, enchape de azulejo color a definir de 20x20 cm para losa de mueble despacho.</t>
  </si>
  <si>
    <t>2.4.3.7</t>
  </si>
  <si>
    <t>Suministro e instalación de adoquín rectangular e =8cm color a definir, incluye base de arena gruesa y base de suelo cemento 20:1, espesor 20.0 cm</t>
  </si>
  <si>
    <t>Suministro e instalación de piso cerámico antideslizante, 30x30 cm. separación mínima de 4 mm con  porcelana boquillex color a definir, pegamento adhesivo.</t>
  </si>
  <si>
    <t>Suministro e instalacion de zócalo sanitario (curva sanitaria) de pvc color a definir</t>
  </si>
  <si>
    <t>Suministro e instalación de enchape de azulejos. Piezas cerámicas esmaltada brillante, resistente a la humedad, abrasión y rayado de 20x30 cm color a definir con adhesivo especial para cerámica NORMA ANSI 118.4 de la mejor calidad. Y porcelana sin arena, alta resistencia al desgaste NORMA ANSI 118.6 color blanco.</t>
  </si>
  <si>
    <t>Suministro e instalación de cubierta de policarbonato traslúcido de 6 mm. de espesor color a definir</t>
  </si>
  <si>
    <t>Suministro e instalación de adoquín rectangular color a definir, incluye base de arena gruesa de acuerdo a diseño de propuesta arquitectonica</t>
  </si>
  <si>
    <t>Suministro e Instalación de letras de material acrílico  encajuelado, sin luz  (nombre y   codigo  del centro escolar), Tipografía de letra ARIAL BLACK, dimensiones aproximadas h= 17 cm y 12cm (nombre del distrito), 9.5cm de ancho.  interlineado de 11 cm, separación de letra a letra de 15 cm y distribución de acuerdo a hoja anexa denominada detalle de fachada.</t>
  </si>
  <si>
    <t>Suministro e instalación de banca de concreto armado f'c=210 Kg/cm² (e=10cm), con acabado pulido a máquina.</t>
  </si>
  <si>
    <t>Suministro y aplicación de pintura de aceite de primera calidad, para interiores,color a definir, altura 1.40 mts, acabado de alto brillo, incluye limpieza y preparación de paredes con base. Dos manos de acabado uniforme.</t>
  </si>
  <si>
    <t>Suministro y aplicación de pintura de agua acrílica lavable de primera calidad, acabado mate, para exteriores, color a definir, incluye limpieza y preparación de paredes con base. Dos manos acabado uniforme. Diseño según Manual mi Nueva Escuela.</t>
  </si>
  <si>
    <t>Pretil de bloque de 15x20x40 cm, repellado, afinado y pintado Todos los huecos llenos. Incluye excavación material blando, aplicación de pintura acrílica.</t>
  </si>
  <si>
    <t>SALON DE USOS MÚLTIPLES</t>
  </si>
  <si>
    <t>OBRA PRELIMINARES</t>
  </si>
  <si>
    <t>Trazo</t>
  </si>
  <si>
    <t>TERRACERÍA</t>
  </si>
  <si>
    <t>Excavación a mano hasta 1.50m (material duro), se utilizara maquinaria cuando se requiera</t>
  </si>
  <si>
    <t>Relleno compactado Suelo-Cemento. 20:1 (C/MAT.SELECTO).</t>
  </si>
  <si>
    <t>Relleno compactado con material selecto</t>
  </si>
  <si>
    <t>Desalojo de material sobrante, acarreo interno</t>
  </si>
  <si>
    <t>ALBAÑILERIA</t>
  </si>
  <si>
    <t xml:space="preserve">PISO CANCHA , de concreto simple fc=210 Kg/cm², e=0.07m, con malla 6/6 (tipo
estructomalla), sobre base de suelo cemento 20:1 de 15cms, semi pulido y sisado a cada 3.20m en ambos sentidos. </t>
  </si>
  <si>
    <t>INSTALACIONES DE AGUAS LLUVIAS</t>
  </si>
  <si>
    <t>Bajada de  A.LL. P.V.C. 4" 100PSI C/ACCESORIOS</t>
  </si>
  <si>
    <t xml:space="preserve">Canal K-Techar cal 24 de 0.12x0.305 m, Incluye ganchos de pletina de 1"x1*4" @0.60 m y 8 bocatubos para bajadas </t>
  </si>
  <si>
    <t>CONCRETO ESTRUCTURAL</t>
  </si>
  <si>
    <t>Zapata 1.30x1.30x0.40; refuerzo #4 @0.15 m a.s., f'c=210 kg/cm2.</t>
  </si>
  <si>
    <t>Pedestal, (0.60x0.6x0.8) Ref. 4#7 + 4#8, Est, #3 @ 0.10 + grapas de varilla #7, Concreto F´C=210 Kg/cm2</t>
  </si>
  <si>
    <t>c/u</t>
  </si>
  <si>
    <t>Tensor de 0.30x0.30 m; ref 4#5+Est#3@0.12m; f'c=210Kg/cm2</t>
  </si>
  <si>
    <t xml:space="preserve">Placa metálica sobre pedestales de 0.50x0.50 m, e=3/4", Incluye 4 pernos, tuercas 3/4", arandelas planas y de presión. </t>
  </si>
  <si>
    <t xml:space="preserve">Atizadores de lámina de Ho 0.08x0.10x3/8" (4 en base de cada columna) Inc soldadura a estructura metálica. </t>
  </si>
  <si>
    <t>Tensores varilla de 5/8"</t>
  </si>
  <si>
    <t>Columna metálica tipo CM-1 de tubo estructural redondo de 8" cedula 40,pintado con dos manos de pintura anticorrosiva y dos manos de esmalte industrial aplicado a soplete. ( Anclajes, placa de conexión, tapones, según detalles e indicaciones en planos)</t>
  </si>
  <si>
    <t xml:space="preserve">Estructura en marco Metálico VM1, caño negro liviano ø 2" con selosia caño negro ø 1" @ 60°, pintado con dos manos de pintura anticorrosiva y dos manos de esmalte idustrial aplicado a soplete. </t>
  </si>
  <si>
    <t xml:space="preserve">Estructura en marco Metálico VM2, caño negro liviano ø 2" con selosia caño negro ø 1" @ 60°, pintado con dos manos de pintura anticorrosiva y dos manos de esmalte idustrial aplicado a soplete. </t>
  </si>
  <si>
    <t>Suministro e Instalación de Cubierta de Lamina Metálica K-Techar, de aluminio y zinc, Cal, 24, según detalles, en indicaciones en planos.</t>
  </si>
  <si>
    <t>Forro de Lubula K-techar cal 24 (0.55 mm)</t>
  </si>
  <si>
    <t>Forro lateral en cancha</t>
  </si>
  <si>
    <t>Viga Metálica, de polin C encajuelado estructural, chapa 16  de 6"x4", pintado con dos manos de pintura anticorrosiva y dos manos de esmalte industrial aplicado a soplete. Inc. conexiones y apoyos según detalles e indicaciones en planos.</t>
  </si>
  <si>
    <t>INSTALACIONES ELECTRICAS</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</si>
  <si>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</si>
  <si>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</si>
  <si>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ACABADOS</t>
  </si>
  <si>
    <t>PINTURA PARA DEMARCACIÓN DE CANCHA, con pintura de alto trafico.</t>
  </si>
  <si>
    <t>MOBILIARIO Y/O EQUIPO</t>
  </si>
  <si>
    <t>Tablero movil</t>
  </si>
  <si>
    <t>U</t>
  </si>
  <si>
    <t>Zapata 1.20x1.20x0.25m; refuerzo #4 @0.15 m a.s., f'c=210 kg/cm².</t>
  </si>
  <si>
    <t>Pedestal (0.35x0.35x1.25m) Ref. 4#6 + 2#6, Est, #4 @ 0.15m + grapas #3, Concreto F´c=210 Kg/cm²</t>
  </si>
  <si>
    <t>Nervio de 15x15 cm. de concreto 210 kg/cm2, 4#4 y est. #3 @ 12 cms.</t>
  </si>
  <si>
    <t>Columna CM-1 TS 6"x4"x1/8" (Incluye 2 manos anticorrosivo y 2 mano de aceite)</t>
  </si>
  <si>
    <t>Placa PL-1  7"x8"x1/2" (Incluye 2 manos anticorrosivo y 2 mano de aceite)</t>
  </si>
  <si>
    <t>2.4.3.8</t>
  </si>
  <si>
    <t>2.4.3.9</t>
  </si>
  <si>
    <t>2.4.3.10</t>
  </si>
  <si>
    <t>2.4.3.11</t>
  </si>
  <si>
    <t>4.12.1</t>
  </si>
  <si>
    <t>4.12.1.1</t>
  </si>
  <si>
    <t>4.12.2</t>
  </si>
  <si>
    <t>4.12.2.1</t>
  </si>
  <si>
    <t>4.12.2.2</t>
  </si>
  <si>
    <t>4.12.2.3</t>
  </si>
  <si>
    <t>4.12.2.4</t>
  </si>
  <si>
    <t>4.12.3</t>
  </si>
  <si>
    <t>4.12.3.1</t>
  </si>
  <si>
    <t>4.12.4</t>
  </si>
  <si>
    <t>4.12.4.1</t>
  </si>
  <si>
    <t>4.12.4.2</t>
  </si>
  <si>
    <t>4.12.5</t>
  </si>
  <si>
    <t>4.12.5.1</t>
  </si>
  <si>
    <t>4.12.5.2</t>
  </si>
  <si>
    <t>4.12.5.3</t>
  </si>
  <si>
    <t>4.12.6</t>
  </si>
  <si>
    <t>4.12.6.1</t>
  </si>
  <si>
    <t>4.12.6.2</t>
  </si>
  <si>
    <t>4.12.6.3</t>
  </si>
  <si>
    <t>4.12.6.4</t>
  </si>
  <si>
    <t>4.12.6.5</t>
  </si>
  <si>
    <t>4.12.6.6</t>
  </si>
  <si>
    <t>4.12.6.7</t>
  </si>
  <si>
    <t>4.12.6.8</t>
  </si>
  <si>
    <t>4.12.6.9</t>
  </si>
  <si>
    <t>4.12.6.10</t>
  </si>
  <si>
    <t>4.12.7</t>
  </si>
  <si>
    <t>4.12.7.1</t>
  </si>
  <si>
    <t>4.12.7.2</t>
  </si>
  <si>
    <t>4.12.7.3</t>
  </si>
  <si>
    <t>4.12.8</t>
  </si>
  <si>
    <t>4.12.8.1</t>
  </si>
  <si>
    <t>4.12.9</t>
  </si>
  <si>
    <t>4.12.9.1</t>
  </si>
  <si>
    <t>Suministro e instalación de cubierta de techo poliestireno de 2", incluye estructura metálica estructural de soporte y anclajes, pintura (dos manos de pintura anticorrosiva diferente color) y dos manos de acabado final (esmalte) según especificaciones tecnicas, capote de lámina de aluminio, zinc y silicio, calibre 26, hechura de cepos en ambas caras, tornillería, remate galvanizado cal 26 color blanco, rigidizador para polines. Aplicación de impermeabilizante de la mejor calidad en cada tornillo instalado. Las dimensiones de la cubierta de techo son tomadas en proyección horizontal para efectos de pago.</t>
  </si>
  <si>
    <t>LISTADO DE CANTIDADES</t>
  </si>
  <si>
    <t xml:space="preserve">IMPREVISTOS </t>
  </si>
  <si>
    <t xml:space="preserve">COSTOS INDIRECTOS </t>
  </si>
  <si>
    <t xml:space="preserve">ARANCELES DE CONSTRUCCIÓN 
(PAGO CONTRA PRESENTACION DE RECIBO A NOMBRE MINEDUCYT)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</si>
</sst>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quot;$&quot;* #,##0.00_-;_-&quot;$&quot;* &quot;-&quot;??_-;_-@_-"/>
    <numFmt numFmtId="43" formatCode="_-* #,##0.00_-;\-* #,##0.00_-;_-* &quot;-&quot;??_-;_-@_-"/>
    <numFmt numFmtId="164" formatCode="0.0"/>
    <numFmt numFmtId="165" formatCode="d\.m"/>
    <numFmt numFmtId="166" formatCode="_-&quot;$&quot;* #,##0.00_-;\-&quot;$&quot;* #,##0.00_-;_-&quot;$&quot;* &quot;-&quot;??_-;_-@"/>
    <numFmt numFmtId="167" formatCode="_-* #,##0.00_-;\-* #,##0.00_-;_-* &quot;-&quot;??_-;_-@"/>
    <numFmt numFmtId="168" formatCode="_(&quot;$&quot;* #,##0.00_);_(&quot;$&quot;* \(#,##0.00\);_(&quot;$&quot;* &quot;-&quot;??_);_(@_)"/>
    <numFmt numFmtId="169" formatCode="_-[$$-409]* #,##0.00_ ;_-[$$-409]* \-#,##0.00\ ;_-[$$-409]* &quot;-&quot;??_ ;_-@_ "/>
    <numFmt numFmtId="170" formatCode="_-[$$-440A]* #,##0.00_-;\-[$$-440A]* #,##0.00_-;_-[$$-440A]* &quot;-&quot;??_-;_-@_-"/>
    <numFmt numFmtId="171" formatCode="_([$$-440A]* #,##0.00_);_([$$-440A]* \(#,##0.00\);_([$$-440A]* &quot;-&quot;??_);_(@_)"/>
    <numFmt numFmtId="172" formatCode="_(&quot;¢&quot;* #,##0.00_);_(&quot;¢&quot;* \(#,##0.00\);_(&quot;¢&quot;* &quot;-&quot;??_);_(@_)"/>
    <numFmt numFmtId="173" formatCode="_-* #,##0.00\ &quot;€&quot;_-;\-* #,##0.00\ &quot;€&quot;_-;_-* &quot;-&quot;??\ &quot;€&quot;_-;_-@_-"/>
    <numFmt numFmtId="174" formatCode="_([$$-409]* #,##0.00_);_([$$-409]* \(#,##0.00\);_([$$-409]* &quot;-&quot;??_);_(@_)"/>
    <numFmt numFmtId="175" formatCode="_-* #,##0.00\ &quot;$&quot;_-;\-* #,##0.00\ &quot;$&quot;_-;_-* &quot;-&quot;??\ &quot;$&quot;_-;_-@_-"/>
  </numFmts>
  <fonts count="22" x14ac:knownFonts="1">
    <font>
      <sz val="11"/>
      <color theme="1"/>
      <name val="Aptos Narrow"/>
      <family val="2"/>
      <scheme val="minor"/>
    </font>
    <font>
      <sz val="11"/>
      <color theme="1"/>
      <name val="Aptos Narrow"/>
      <family val="2"/>
      <scheme val="minor"/>
    </font>
    <font>
      <b/>
      <sz val="20"/>
      <color theme="0"/>
      <name val="Arial"/>
      <family val="2"/>
    </font>
    <font>
      <b/>
      <sz val="14"/>
      <color theme="1"/>
      <name val="Arial"/>
      <family val="2"/>
    </font>
    <font>
      <sz val="14"/>
      <color theme="1"/>
      <name val="Aptos Narrow"/>
      <family val="2"/>
      <scheme val="minor"/>
    </font>
    <font>
      <b/>
      <sz val="14"/>
      <color rgb="FFFFFFFF"/>
      <name val="Arial"/>
      <family val="2"/>
    </font>
    <font>
      <b/>
      <sz val="14"/>
      <color theme="0"/>
      <name val="Arial"/>
      <family val="2"/>
    </font>
    <font>
      <sz val="14"/>
      <color theme="1"/>
      <name val="Arial"/>
      <family val="2"/>
    </font>
    <font>
      <sz val="14"/>
      <color rgb="FF000000"/>
      <name val="Arial"/>
      <family val="2"/>
    </font>
    <font>
      <sz val="14"/>
      <name val="Calibri"/>
      <family val="2"/>
    </font>
    <font>
      <sz val="14"/>
      <name val="Arial"/>
      <family val="2"/>
    </font>
    <font>
      <sz val="10"/>
      <name val="Arial"/>
      <family val="2"/>
    </font>
    <font>
      <sz val="12"/>
      <color theme="1"/>
      <name val="Arial"/>
      <family val="2"/>
    </font>
    <font>
      <sz val="14"/>
      <color rgb="FF333F4F"/>
      <name val="Arial"/>
      <family val="2"/>
    </font>
    <font>
      <sz val="12"/>
      <color theme="1"/>
      <name val="Aptos Narrow"/>
      <family val="2"/>
      <scheme val="minor"/>
    </font>
    <font>
      <b/>
      <sz val="18"/>
      <color theme="0"/>
      <name val="Arial"/>
      <family val="2"/>
    </font>
    <font>
      <sz val="11"/>
      <name val="Calibri"/>
      <family val="2"/>
    </font>
    <font>
      <b/>
      <sz val="10"/>
      <color theme="0"/>
      <name val="Arial"/>
      <family val="2"/>
    </font>
    <font>
      <sz val="10"/>
      <color theme="1"/>
      <name val="Arial"/>
      <family val="2"/>
    </font>
    <font>
      <b/>
      <sz val="10"/>
      <color rgb="FFFFFFFF"/>
      <name val="Arial"/>
      <family val="2"/>
    </font>
    <font>
      <sz val="8"/>
      <name val="Aptos Narrow"/>
      <family val="2"/>
      <scheme val="minor"/>
    </font>
    <font>
      <sz val="12"/>
      <color rgb="FFFF0000"/>
      <name val="Aptos Narrow"/>
      <family val="2"/>
      <scheme val="minor"/>
    </font>
  </fonts>
  <fills count="13">
    <fill>
      <patternFill patternType="none"/>
    </fill>
    <fill>
      <patternFill patternType="gray125"/>
    </fill>
    <fill>
      <patternFill patternType="solid">
        <fgColor rgb="FFFFFFCC"/>
      </patternFill>
    </fill>
    <fill>
      <patternFill patternType="solid">
        <fgColor rgb="FF333F4F"/>
        <bgColor rgb="FF333F4F"/>
      </patternFill>
    </fill>
    <fill>
      <patternFill patternType="solid">
        <fgColor rgb="FFD9D9D9"/>
        <bgColor rgb="FFD9D9D9"/>
      </patternFill>
    </fill>
    <fill>
      <patternFill patternType="solid">
        <fgColor theme="2" tint="-0.14999847407452621"/>
        <bgColor indexed="64"/>
      </patternFill>
    </fill>
    <fill>
      <patternFill patternType="solid">
        <fgColor rgb="FFBFBFBF"/>
        <bgColor rgb="FFBFBFBF"/>
      </patternFill>
    </fill>
    <fill>
      <patternFill patternType="solid">
        <fgColor theme="0"/>
        <bgColor indexed="64"/>
      </patternFill>
    </fill>
    <fill>
      <patternFill patternType="solid">
        <fgColor theme="2"/>
        <bgColor indexed="64"/>
      </patternFill>
    </fill>
    <fill>
      <patternFill patternType="solid">
        <fgColor theme="2"/>
        <bgColor rgb="FFFEF2CB"/>
      </patternFill>
    </fill>
    <fill>
      <patternFill patternType="solid">
        <fgColor rgb="FFFFFFFF"/>
        <bgColor rgb="FFFFFFFF"/>
      </patternFill>
    </fill>
    <fill>
      <patternFill patternType="solid">
        <fgColor rgb="FFD9E2F3"/>
        <bgColor rgb="FFD9E2F3"/>
      </patternFill>
    </fill>
    <fill>
      <patternFill patternType="solid">
        <fgColor rgb="FF8496B0"/>
        <bgColor rgb="FF8496B0"/>
      </patternFill>
    </fill>
  </fills>
  <borders count="34">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rgb="FFB2B2B2"/>
      </right>
      <top style="thin">
        <color rgb="FFB2B2B2"/>
      </top>
      <bottom style="thin">
        <color rgb="FFB2B2B2"/>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6">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2" borderId="1" applyNumberFormat="0" applyFont="0" applyAlignment="0" applyProtection="0"/>
    <xf numFmtId="0" fontId="11" fillId="0" borderId="0"/>
    <xf numFmtId="0" fontId="11" fillId="0" borderId="0"/>
    <xf numFmtId="0" fontId="11" fillId="0" borderId="0"/>
    <xf numFmtId="172" fontId="11" fillId="0" borderId="0" applyFont="0" applyFill="0" applyBorder="0" applyAlignment="0" applyProtection="0"/>
    <xf numFmtId="0" fontId="1" fillId="0" borderId="0"/>
    <xf numFmtId="173" fontId="1" fillId="0" borderId="0" applyFont="0" applyFill="0" applyBorder="0" applyAlignment="0" applyProtection="0"/>
    <xf numFmtId="0" fontId="11" fillId="0" borderId="0"/>
    <xf numFmtId="0" fontId="11" fillId="0" borderId="0"/>
    <xf numFmtId="172" fontId="11" fillId="0" borderId="0" applyFont="0" applyFill="0" applyBorder="0" applyAlignment="0" applyProtection="0"/>
    <xf numFmtId="0" fontId="11" fillId="0" borderId="0"/>
    <xf numFmtId="175" fontId="1" fillId="0" borderId="0" applyFont="0" applyFill="0" applyBorder="0" applyAlignment="0" applyProtection="0"/>
    <xf numFmtId="0" fontId="11" fillId="0" borderId="0"/>
  </cellStyleXfs>
  <cellXfs count="148">
    <xf numFmtId="0" fontId="0" fillId="0" borderId="0" xfId="0"/>
    <xf numFmtId="0" fontId="3" fillId="4" borderId="10" xfId="0" applyFont="1" applyFill="1" applyBorder="1" applyAlignment="1">
      <alignment horizontal="center" vertical="center" wrapText="1"/>
    </xf>
    <xf numFmtId="0" fontId="3" fillId="4" borderId="11" xfId="0" applyFont="1" applyFill="1" applyBorder="1" applyAlignment="1">
      <alignment horizontal="left" vertical="center" wrapText="1"/>
    </xf>
    <xf numFmtId="44" fontId="3" fillId="5" borderId="11" xfId="2" applyFont="1" applyFill="1" applyBorder="1" applyAlignment="1">
      <alignment horizontal="center" vertical="center"/>
    </xf>
    <xf numFmtId="2" fontId="3" fillId="5" borderId="11" xfId="2" applyNumberFormat="1" applyFont="1" applyFill="1" applyBorder="1" applyAlignment="1">
      <alignment horizontal="center" vertical="center"/>
    </xf>
    <xf numFmtId="44" fontId="3" fillId="5" borderId="11" xfId="2" applyFont="1" applyFill="1" applyBorder="1" applyAlignment="1">
      <alignment horizontal="center" vertical="center" wrapText="1"/>
    </xf>
    <xf numFmtId="44" fontId="3" fillId="5" borderId="12" xfId="2" applyFont="1" applyFill="1" applyBorder="1" applyAlignment="1">
      <alignment horizontal="center" vertical="center" wrapText="1"/>
    </xf>
    <xf numFmtId="0" fontId="4" fillId="0" borderId="0" xfId="0" applyFont="1"/>
    <xf numFmtId="164" fontId="5" fillId="3" borderId="13" xfId="0" applyNumberFormat="1" applyFont="1" applyFill="1" applyBorder="1" applyAlignment="1">
      <alignment horizontal="center" vertical="center" wrapText="1"/>
    </xf>
    <xf numFmtId="44" fontId="6" fillId="3" borderId="15" xfId="0" applyNumberFormat="1" applyFont="1" applyFill="1" applyBorder="1" applyAlignment="1">
      <alignment horizontal="left" vertical="center" wrapText="1"/>
    </xf>
    <xf numFmtId="165" fontId="3" fillId="6" borderId="13" xfId="0" applyNumberFormat="1" applyFont="1" applyFill="1" applyBorder="1" applyAlignment="1">
      <alignment horizontal="center" vertical="center"/>
    </xf>
    <xf numFmtId="165" fontId="7" fillId="0" borderId="13" xfId="0" applyNumberFormat="1" applyFont="1" applyBorder="1" applyAlignment="1">
      <alignment horizontal="center" vertical="center"/>
    </xf>
    <xf numFmtId="165" fontId="7" fillId="0" borderId="14" xfId="0" applyNumberFormat="1" applyFont="1" applyBorder="1" applyAlignment="1">
      <alignment horizontal="left" vertical="center" wrapText="1"/>
    </xf>
    <xf numFmtId="0" fontId="7" fillId="0" borderId="14" xfId="0" applyFont="1" applyBorder="1" applyAlignment="1">
      <alignment horizontal="center" vertical="center" wrapText="1"/>
    </xf>
    <xf numFmtId="2" fontId="7" fillId="0" borderId="14" xfId="0" applyNumberFormat="1" applyFont="1" applyBorder="1" applyAlignment="1">
      <alignment horizontal="center" vertical="center" wrapText="1"/>
    </xf>
    <xf numFmtId="44" fontId="7" fillId="0" borderId="14" xfId="2" applyFont="1" applyFill="1" applyBorder="1" applyAlignment="1">
      <alignment horizontal="left" vertical="center"/>
    </xf>
    <xf numFmtId="166" fontId="7" fillId="0" borderId="14" xfId="0" applyNumberFormat="1" applyFont="1" applyBorder="1" applyAlignment="1">
      <alignment horizontal="left" vertical="center"/>
    </xf>
    <xf numFmtId="0" fontId="8" fillId="0" borderId="14" xfId="0" applyFont="1" applyBorder="1" applyAlignment="1">
      <alignment horizontal="left" vertical="center" wrapText="1"/>
    </xf>
    <xf numFmtId="44" fontId="7" fillId="7" borderId="14" xfId="2" applyFont="1" applyFill="1" applyBorder="1" applyAlignment="1">
      <alignment horizontal="left" vertical="center"/>
    </xf>
    <xf numFmtId="0" fontId="7" fillId="0" borderId="14" xfId="0" applyFont="1" applyBorder="1" applyAlignment="1">
      <alignment horizontal="left" vertical="center" wrapText="1"/>
    </xf>
    <xf numFmtId="0" fontId="4" fillId="0" borderId="0" xfId="3" applyFont="1" applyFill="1" applyBorder="1" applyAlignment="1"/>
    <xf numFmtId="0" fontId="4" fillId="0" borderId="16" xfId="3" applyFont="1" applyFill="1" applyBorder="1" applyAlignment="1"/>
    <xf numFmtId="0" fontId="4" fillId="0" borderId="1" xfId="3" applyFont="1" applyFill="1" applyAlignment="1"/>
    <xf numFmtId="0" fontId="7" fillId="7" borderId="14" xfId="0" applyFont="1" applyFill="1" applyBorder="1" applyAlignment="1">
      <alignment horizontal="left" vertical="center" wrapText="1"/>
    </xf>
    <xf numFmtId="44" fontId="6" fillId="3" borderId="15" xfId="0" applyNumberFormat="1" applyFont="1" applyFill="1" applyBorder="1" applyAlignment="1">
      <alignment vertical="center" wrapText="1"/>
    </xf>
    <xf numFmtId="0" fontId="7" fillId="0" borderId="13" xfId="0" applyFont="1" applyBorder="1" applyAlignment="1">
      <alignment horizontal="center" vertical="center"/>
    </xf>
    <xf numFmtId="0" fontId="8" fillId="0" borderId="14" xfId="0" applyFont="1" applyBorder="1" applyAlignment="1">
      <alignment horizontal="center" vertical="center" wrapText="1"/>
    </xf>
    <xf numFmtId="2" fontId="7" fillId="0" borderId="14" xfId="0" applyNumberFormat="1" applyFont="1" applyBorder="1" applyAlignment="1">
      <alignment horizontal="center" vertical="center"/>
    </xf>
    <xf numFmtId="44" fontId="7" fillId="0" borderId="14" xfId="2" applyFont="1" applyBorder="1" applyAlignment="1">
      <alignment horizontal="left" vertical="center"/>
    </xf>
    <xf numFmtId="44" fontId="7" fillId="0" borderId="14" xfId="2" applyFont="1" applyBorder="1" applyAlignment="1">
      <alignment horizontal="left" vertical="center" wrapText="1"/>
    </xf>
    <xf numFmtId="44" fontId="7" fillId="0" borderId="14" xfId="2" applyFont="1" applyFill="1" applyBorder="1" applyAlignment="1">
      <alignment horizontal="left" vertical="center" wrapText="1"/>
    </xf>
    <xf numFmtId="2" fontId="7" fillId="0" borderId="14" xfId="3" applyNumberFormat="1" applyFont="1" applyFill="1" applyBorder="1" applyAlignment="1">
      <alignment horizontal="center" vertical="center"/>
    </xf>
    <xf numFmtId="44" fontId="7" fillId="0" borderId="14" xfId="0" applyNumberFormat="1" applyFont="1" applyBorder="1" applyAlignment="1">
      <alignment horizontal="left" vertical="center" wrapText="1"/>
    </xf>
    <xf numFmtId="44" fontId="7" fillId="0" borderId="14" xfId="0" applyNumberFormat="1" applyFont="1" applyBorder="1" applyAlignment="1">
      <alignment horizontal="left" vertical="center"/>
    </xf>
    <xf numFmtId="0" fontId="7" fillId="0" borderId="14" xfId="0" applyFont="1" applyBorder="1" applyAlignment="1">
      <alignment horizontal="center" vertical="center"/>
    </xf>
    <xf numFmtId="44" fontId="4" fillId="0" borderId="0" xfId="0" applyNumberFormat="1" applyFont="1"/>
    <xf numFmtId="0" fontId="4" fillId="0" borderId="0" xfId="0" applyFont="1" applyAlignment="1">
      <alignment horizontal="left" vertical="top"/>
    </xf>
    <xf numFmtId="0" fontId="4" fillId="8" borderId="0" xfId="0" applyFont="1" applyFill="1"/>
    <xf numFmtId="166" fontId="10" fillId="0" borderId="14" xfId="0" applyNumberFormat="1" applyFont="1" applyBorder="1" applyAlignment="1">
      <alignment horizontal="left" vertical="center" wrapText="1"/>
    </xf>
    <xf numFmtId="0" fontId="4" fillId="0" borderId="0" xfId="3" applyFont="1" applyFill="1" applyBorder="1" applyAlignment="1">
      <alignment horizontal="left" vertical="top"/>
    </xf>
    <xf numFmtId="44" fontId="4" fillId="0" borderId="0" xfId="3" applyNumberFormat="1" applyFont="1" applyFill="1" applyBorder="1" applyAlignment="1">
      <alignment horizontal="left" vertical="top"/>
    </xf>
    <xf numFmtId="0" fontId="7" fillId="0" borderId="13" xfId="0" applyFont="1" applyBorder="1" applyAlignment="1">
      <alignment horizontal="center" vertical="center" wrapText="1"/>
    </xf>
    <xf numFmtId="2" fontId="8" fillId="0" borderId="14" xfId="0" applyNumberFormat="1" applyFont="1" applyBorder="1" applyAlignment="1">
      <alignment horizontal="center" vertical="center" wrapText="1"/>
    </xf>
    <xf numFmtId="0" fontId="5" fillId="3" borderId="13" xfId="0" applyFont="1" applyFill="1" applyBorder="1" applyAlignment="1">
      <alignment horizontal="center" vertical="center" wrapText="1"/>
    </xf>
    <xf numFmtId="0" fontId="10" fillId="0" borderId="14" xfId="0" applyFont="1" applyBorder="1" applyAlignment="1">
      <alignment horizontal="left" vertical="center" wrapText="1"/>
    </xf>
    <xf numFmtId="2" fontId="7" fillId="0" borderId="0" xfId="0" applyNumberFormat="1" applyFont="1" applyAlignment="1">
      <alignment vertical="center" wrapText="1"/>
    </xf>
    <xf numFmtId="44" fontId="7" fillId="0" borderId="0" xfId="2" applyFont="1" applyFill="1" applyBorder="1" applyAlignment="1">
      <alignment horizontal="right" vertical="center" wrapText="1"/>
    </xf>
    <xf numFmtId="43" fontId="7" fillId="0" borderId="13" xfId="1" applyFont="1" applyFill="1" applyBorder="1" applyAlignment="1">
      <alignment horizontal="center" vertical="center" wrapText="1"/>
    </xf>
    <xf numFmtId="0" fontId="7" fillId="0" borderId="13" xfId="3" applyFont="1" applyFill="1" applyBorder="1" applyAlignment="1">
      <alignment horizontal="center" vertical="center" wrapText="1"/>
    </xf>
    <xf numFmtId="0" fontId="8" fillId="0" borderId="14" xfId="3" applyFont="1" applyFill="1" applyBorder="1" applyAlignment="1">
      <alignment horizontal="left" vertical="top" wrapText="1"/>
    </xf>
    <xf numFmtId="44" fontId="7" fillId="0" borderId="14" xfId="3" applyNumberFormat="1" applyFont="1" applyFill="1" applyBorder="1" applyAlignment="1">
      <alignment horizontal="left" vertical="center" wrapText="1"/>
    </xf>
    <xf numFmtId="0" fontId="8" fillId="0" borderId="14" xfId="0" applyFont="1" applyBorder="1" applyAlignment="1">
      <alignment horizontal="left" vertical="center"/>
    </xf>
    <xf numFmtId="0" fontId="8" fillId="0" borderId="14" xfId="0" applyFont="1" applyBorder="1" applyAlignment="1">
      <alignment horizontal="center" vertical="center"/>
    </xf>
    <xf numFmtId="44" fontId="8" fillId="0" borderId="14" xfId="2" applyFont="1" applyBorder="1" applyAlignment="1">
      <alignment horizontal="left" vertical="center"/>
    </xf>
    <xf numFmtId="44" fontId="8" fillId="0" borderId="14" xfId="2" applyFont="1" applyFill="1" applyBorder="1" applyAlignment="1">
      <alignment horizontal="left" vertical="center"/>
    </xf>
    <xf numFmtId="164" fontId="7" fillId="0" borderId="13" xfId="0" applyNumberFormat="1" applyFont="1" applyBorder="1" applyAlignment="1">
      <alignment horizontal="center" vertical="center" wrapText="1"/>
    </xf>
    <xf numFmtId="171" fontId="10" fillId="0" borderId="14" xfId="6" applyNumberFormat="1" applyFont="1" applyBorder="1" applyAlignment="1">
      <alignment horizontal="left" vertical="center"/>
    </xf>
    <xf numFmtId="0" fontId="7" fillId="10" borderId="14" xfId="0" applyFont="1" applyFill="1" applyBorder="1" applyAlignment="1">
      <alignment horizontal="left" vertical="center" wrapText="1"/>
    </xf>
    <xf numFmtId="4" fontId="7" fillId="0" borderId="14" xfId="0" applyNumberFormat="1" applyFont="1" applyBorder="1" applyAlignment="1">
      <alignment horizontal="center" vertical="center"/>
    </xf>
    <xf numFmtId="44" fontId="10" fillId="0" borderId="14" xfId="2" applyFont="1" applyBorder="1" applyAlignment="1">
      <alignment horizontal="left" vertical="center"/>
    </xf>
    <xf numFmtId="0" fontId="7" fillId="10" borderId="14" xfId="0" applyFont="1" applyFill="1" applyBorder="1" applyAlignment="1">
      <alignment horizontal="left" vertical="top" wrapText="1"/>
    </xf>
    <xf numFmtId="168" fontId="6" fillId="3" borderId="15" xfId="0" applyNumberFormat="1" applyFont="1" applyFill="1" applyBorder="1" applyAlignment="1">
      <alignment vertical="center" wrapText="1"/>
    </xf>
    <xf numFmtId="0" fontId="13" fillId="0" borderId="14" xfId="0" applyFont="1" applyBorder="1" applyAlignment="1">
      <alignment horizontal="center" vertical="center" wrapText="1"/>
    </xf>
    <xf numFmtId="166" fontId="7" fillId="0" borderId="14" xfId="0" applyNumberFormat="1" applyFont="1" applyBorder="1" applyAlignment="1">
      <alignment horizontal="left" vertical="center" wrapText="1"/>
    </xf>
    <xf numFmtId="166" fontId="3" fillId="0" borderId="15" xfId="0" applyNumberFormat="1" applyFont="1" applyBorder="1"/>
    <xf numFmtId="166" fontId="7" fillId="0" borderId="15" xfId="0" applyNumberFormat="1" applyFont="1" applyBorder="1"/>
    <xf numFmtId="166" fontId="7" fillId="0" borderId="15" xfId="0" applyNumberFormat="1" applyFont="1" applyBorder="1" applyAlignment="1">
      <alignment vertical="center"/>
    </xf>
    <xf numFmtId="166" fontId="3" fillId="11" borderId="25" xfId="0" applyNumberFormat="1" applyFont="1" applyFill="1" applyBorder="1"/>
    <xf numFmtId="0" fontId="14" fillId="0" borderId="0" xfId="0" applyFont="1"/>
    <xf numFmtId="0" fontId="14" fillId="0" borderId="0" xfId="0" applyFont="1" applyAlignment="1">
      <alignment horizontal="left" vertical="center"/>
    </xf>
    <xf numFmtId="2" fontId="14" fillId="0" borderId="0" xfId="0" applyNumberFormat="1" applyFont="1" applyAlignment="1">
      <alignment horizontal="center" vertical="center"/>
    </xf>
    <xf numFmtId="44" fontId="12" fillId="0" borderId="0" xfId="0" applyNumberFormat="1" applyFont="1" applyAlignment="1">
      <alignment horizontal="left"/>
    </xf>
    <xf numFmtId="0" fontId="12" fillId="0" borderId="0" xfId="0" applyFont="1" applyAlignment="1">
      <alignment horizontal="left"/>
    </xf>
    <xf numFmtId="0" fontId="17" fillId="3" borderId="22" xfId="0" applyFont="1" applyFill="1" applyBorder="1" applyAlignment="1">
      <alignment horizontal="center" vertical="center" wrapText="1"/>
    </xf>
    <xf numFmtId="164" fontId="18" fillId="0" borderId="22" xfId="0" applyNumberFormat="1" applyFont="1" applyBorder="1" applyAlignment="1">
      <alignment horizontal="center" vertical="center" wrapText="1"/>
    </xf>
    <xf numFmtId="168" fontId="18" fillId="0" borderId="22" xfId="0" applyNumberFormat="1" applyFont="1" applyBorder="1" applyAlignment="1">
      <alignment vertical="center" wrapText="1"/>
    </xf>
    <xf numFmtId="168" fontId="19" fillId="12" borderId="22" xfId="0" applyNumberFormat="1" applyFont="1" applyFill="1" applyBorder="1" applyAlignment="1">
      <alignment vertical="center" wrapText="1"/>
    </xf>
    <xf numFmtId="167" fontId="8" fillId="0" borderId="14" xfId="0" applyNumberFormat="1" applyFont="1" applyBorder="1" applyAlignment="1">
      <alignment horizontal="center" vertical="center"/>
    </xf>
    <xf numFmtId="0" fontId="7" fillId="0" borderId="14" xfId="0" applyFont="1" applyBorder="1" applyAlignment="1">
      <alignment vertical="center" wrapText="1"/>
    </xf>
    <xf numFmtId="2" fontId="7" fillId="0" borderId="13" xfId="0" applyNumberFormat="1" applyFont="1" applyBorder="1" applyAlignment="1">
      <alignment horizontal="center" vertical="center"/>
    </xf>
    <xf numFmtId="174" fontId="7" fillId="0" borderId="14" xfId="0" applyNumberFormat="1" applyFont="1" applyBorder="1" applyAlignment="1">
      <alignment horizontal="left" vertical="center" wrapText="1"/>
    </xf>
    <xf numFmtId="170" fontId="10" fillId="0" borderId="14" xfId="0" applyNumberFormat="1" applyFont="1" applyBorder="1" applyAlignment="1">
      <alignment horizontal="left" vertical="center"/>
    </xf>
    <xf numFmtId="169" fontId="7" fillId="0" borderId="14" xfId="0" applyNumberFormat="1" applyFont="1" applyBorder="1" applyAlignment="1">
      <alignment horizontal="left" vertical="center"/>
    </xf>
    <xf numFmtId="2" fontId="3" fillId="6" borderId="13" xfId="0" applyNumberFormat="1" applyFont="1" applyFill="1" applyBorder="1" applyAlignment="1">
      <alignment horizontal="center" vertical="center"/>
    </xf>
    <xf numFmtId="164" fontId="3" fillId="6" borderId="13" xfId="0" applyNumberFormat="1" applyFont="1" applyFill="1" applyBorder="1" applyAlignment="1">
      <alignment horizontal="center" vertical="center"/>
    </xf>
    <xf numFmtId="164" fontId="6" fillId="3" borderId="13" xfId="0" applyNumberFormat="1" applyFont="1" applyFill="1" applyBorder="1" applyAlignment="1">
      <alignment horizontal="center" vertical="center" wrapText="1"/>
    </xf>
    <xf numFmtId="0" fontId="10" fillId="0" borderId="14" xfId="3" applyFont="1" applyFill="1" applyBorder="1" applyAlignment="1">
      <alignment horizontal="left" vertical="top" wrapText="1"/>
    </xf>
    <xf numFmtId="44" fontId="10" fillId="0" borderId="14" xfId="3" applyNumberFormat="1" applyFont="1" applyFill="1" applyBorder="1" applyAlignment="1">
      <alignment horizontal="left" vertical="center" wrapText="1"/>
    </xf>
    <xf numFmtId="44" fontId="21" fillId="0" borderId="0" xfId="0" applyNumberFormat="1" applyFont="1"/>
    <xf numFmtId="44" fontId="7" fillId="0" borderId="0" xfId="2" applyFont="1" applyFill="1" applyBorder="1" applyAlignment="1">
      <alignment horizontal="left" vertical="center" wrapText="1"/>
    </xf>
    <xf numFmtId="0" fontId="3" fillId="9" borderId="13" xfId="0" applyFont="1" applyFill="1" applyBorder="1" applyAlignment="1">
      <alignment horizontal="center" vertical="center" wrapText="1"/>
    </xf>
    <xf numFmtId="166" fontId="3" fillId="0" borderId="0" xfId="0" applyNumberFormat="1" applyFont="1"/>
    <xf numFmtId="166" fontId="7" fillId="0" borderId="0" xfId="0" applyNumberFormat="1" applyFont="1"/>
    <xf numFmtId="166" fontId="7" fillId="0" borderId="0" xfId="0" applyNumberFormat="1" applyFont="1" applyAlignment="1">
      <alignment vertical="center"/>
    </xf>
    <xf numFmtId="0" fontId="3" fillId="9" borderId="14" xfId="0" applyFont="1" applyFill="1" applyBorder="1" applyAlignment="1">
      <alignment horizontal="left" vertical="center" wrapText="1"/>
    </xf>
    <xf numFmtId="0" fontId="4" fillId="0" borderId="17" xfId="0" applyFont="1" applyBorder="1" applyAlignment="1">
      <alignment horizontal="center"/>
    </xf>
    <xf numFmtId="0" fontId="4" fillId="0" borderId="18" xfId="0" applyFont="1" applyBorder="1" applyAlignment="1">
      <alignment horizontal="center"/>
    </xf>
    <xf numFmtId="0" fontId="4" fillId="0" borderId="12" xfId="0" applyFont="1" applyBorder="1" applyAlignment="1">
      <alignment horizontal="center"/>
    </xf>
    <xf numFmtId="165" fontId="3" fillId="6" borderId="21" xfId="0" applyNumberFormat="1" applyFont="1" applyFill="1" applyBorder="1" applyAlignment="1">
      <alignment horizontal="left" vertical="center" wrapText="1"/>
    </xf>
    <xf numFmtId="165" fontId="3" fillId="6" borderId="19" xfId="0" applyNumberFormat="1" applyFont="1" applyFill="1" applyBorder="1" applyAlignment="1">
      <alignment horizontal="left" vertical="center" wrapText="1"/>
    </xf>
    <xf numFmtId="165" fontId="3" fillId="6" borderId="20" xfId="0" applyNumberFormat="1" applyFont="1" applyFill="1" applyBorder="1" applyAlignment="1">
      <alignment horizontal="left" vertical="center" wrapText="1"/>
    </xf>
    <xf numFmtId="0" fontId="6" fillId="3" borderId="21" xfId="0" applyFont="1" applyFill="1" applyBorder="1" applyAlignment="1">
      <alignment horizontal="left" vertical="center" wrapText="1"/>
    </xf>
    <xf numFmtId="0" fontId="6" fillId="3" borderId="19" xfId="0" applyFont="1" applyFill="1" applyBorder="1" applyAlignment="1">
      <alignment horizontal="left" vertical="center" wrapText="1"/>
    </xf>
    <xf numFmtId="0" fontId="6" fillId="3" borderId="20" xfId="0" applyFont="1" applyFill="1" applyBorder="1" applyAlignment="1">
      <alignment horizontal="left" vertical="center" wrapText="1"/>
    </xf>
    <xf numFmtId="165" fontId="3" fillId="6" borderId="21" xfId="0" applyNumberFormat="1" applyFont="1" applyFill="1" applyBorder="1" applyAlignment="1">
      <alignment horizontal="left" vertical="top" wrapText="1"/>
    </xf>
    <xf numFmtId="165" fontId="3" fillId="6" borderId="19" xfId="0" applyNumberFormat="1" applyFont="1" applyFill="1" applyBorder="1" applyAlignment="1">
      <alignment horizontal="left" vertical="top" wrapText="1"/>
    </xf>
    <xf numFmtId="165" fontId="3" fillId="6" borderId="20" xfId="0" applyNumberFormat="1" applyFont="1" applyFill="1" applyBorder="1" applyAlignment="1">
      <alignment horizontal="left" vertical="top" wrapText="1"/>
    </xf>
    <xf numFmtId="0" fontId="3" fillId="0" borderId="13" xfId="0" applyFont="1" applyBorder="1" applyAlignment="1">
      <alignment horizontal="right" vertical="center" wrapText="1"/>
    </xf>
    <xf numFmtId="0" fontId="9" fillId="0" borderId="14" xfId="0" applyFont="1" applyBorder="1"/>
    <xf numFmtId="0" fontId="3" fillId="11" borderId="23" xfId="0" applyFont="1" applyFill="1" applyBorder="1" applyAlignment="1">
      <alignment horizontal="right" vertical="center" wrapText="1"/>
    </xf>
    <xf numFmtId="0" fontId="9" fillId="0" borderId="24" xfId="0" applyFont="1" applyBorder="1"/>
    <xf numFmtId="0" fontId="6" fillId="3" borderId="14" xfId="0" applyFont="1" applyFill="1" applyBorder="1" applyAlignment="1">
      <alignment horizontal="left" vertical="center" wrapText="1"/>
    </xf>
    <xf numFmtId="0" fontId="3" fillId="0" borderId="15" xfId="0" applyFont="1" applyBorder="1" applyAlignment="1">
      <alignment horizontal="center" vertical="center" wrapText="1"/>
    </xf>
    <xf numFmtId="0" fontId="7" fillId="0" borderId="14" xfId="0" applyFont="1" applyBorder="1" applyAlignment="1">
      <alignment horizontal="left" vertical="top" wrapText="1"/>
    </xf>
    <xf numFmtId="44" fontId="6" fillId="3" borderId="14" xfId="0" applyNumberFormat="1" applyFont="1" applyFill="1" applyBorder="1" applyAlignment="1">
      <alignment horizontal="left" vertical="center" wrapText="1"/>
    </xf>
    <xf numFmtId="0" fontId="7" fillId="10" borderId="14" xfId="0" applyFont="1" applyFill="1" applyBorder="1" applyAlignment="1">
      <alignment horizontal="left" vertical="center" wrapText="1"/>
    </xf>
    <xf numFmtId="0" fontId="4" fillId="0" borderId="15" xfId="0" applyFont="1" applyBorder="1" applyAlignment="1">
      <alignment horizontal="center"/>
    </xf>
    <xf numFmtId="0" fontId="3" fillId="8" borderId="21"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3" fillId="8" borderId="20" xfId="0" applyFont="1" applyFill="1" applyBorder="1" applyAlignment="1">
      <alignment horizontal="left" vertical="center" wrapText="1"/>
    </xf>
    <xf numFmtId="0" fontId="9" fillId="0" borderId="15" xfId="0" applyFont="1" applyBorder="1" applyAlignment="1">
      <alignment horizontal="center"/>
    </xf>
    <xf numFmtId="0" fontId="7" fillId="0" borderId="14" xfId="0" applyFont="1" applyBorder="1" applyAlignment="1">
      <alignment horizontal="left" vertical="center" wrapText="1"/>
    </xf>
    <xf numFmtId="0" fontId="3" fillId="8" borderId="19" xfId="0" applyFont="1" applyFill="1" applyBorder="1" applyAlignment="1">
      <alignment horizontal="left" vertical="center"/>
    </xf>
    <xf numFmtId="0" fontId="3" fillId="8" borderId="20" xfId="0" applyFont="1" applyFill="1" applyBorder="1" applyAlignment="1">
      <alignment horizontal="left"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0" xfId="0" applyFont="1" applyFill="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165" fontId="3" fillId="6" borderId="14" xfId="0" applyNumberFormat="1" applyFont="1" applyFill="1" applyBorder="1" applyAlignment="1">
      <alignment horizontal="left" vertical="center" wrapText="1"/>
    </xf>
    <xf numFmtId="0" fontId="7" fillId="0" borderId="15" xfId="0" applyFont="1" applyBorder="1" applyAlignment="1">
      <alignment horizontal="center"/>
    </xf>
    <xf numFmtId="0" fontId="18" fillId="0" borderId="31" xfId="0" applyFont="1" applyBorder="1" applyAlignment="1">
      <alignment horizontal="right" vertical="center" wrapText="1"/>
    </xf>
    <xf numFmtId="0" fontId="16" fillId="0" borderId="32" xfId="0" applyFont="1" applyBorder="1"/>
    <xf numFmtId="0" fontId="16" fillId="0" borderId="33" xfId="0" applyFont="1" applyBorder="1"/>
    <xf numFmtId="0" fontId="17" fillId="12" borderId="31" xfId="0" applyFont="1" applyFill="1" applyBorder="1" applyAlignment="1">
      <alignment horizontal="right" vertical="center" wrapText="1"/>
    </xf>
    <xf numFmtId="0" fontId="18" fillId="0" borderId="31" xfId="0" applyFont="1" applyBorder="1" applyAlignment="1">
      <alignment horizontal="left" vertical="center" wrapText="1"/>
    </xf>
    <xf numFmtId="0" fontId="15" fillId="3" borderId="26" xfId="0" applyFont="1" applyFill="1" applyBorder="1" applyAlignment="1">
      <alignment horizontal="center" vertical="center"/>
    </xf>
    <xf numFmtId="0" fontId="16" fillId="0" borderId="27" xfId="0" applyFont="1" applyBorder="1"/>
    <xf numFmtId="0" fontId="17" fillId="3" borderId="28" xfId="0" applyFont="1" applyFill="1" applyBorder="1" applyAlignment="1">
      <alignment horizontal="center" vertical="center" wrapText="1"/>
    </xf>
    <xf numFmtId="0" fontId="16" fillId="0" borderId="0" xfId="0" applyFont="1"/>
    <xf numFmtId="0" fontId="16" fillId="0" borderId="28" xfId="0" applyFont="1" applyBorder="1"/>
    <xf numFmtId="0" fontId="17" fillId="3" borderId="29" xfId="0" applyFont="1" applyFill="1" applyBorder="1" applyAlignment="1">
      <alignment horizontal="center" vertical="center" wrapText="1"/>
    </xf>
    <xf numFmtId="0" fontId="16" fillId="0" borderId="30" xfId="0" applyFont="1" applyBorder="1"/>
    <xf numFmtId="0" fontId="17" fillId="3" borderId="31" xfId="0" applyFont="1" applyFill="1" applyBorder="1" applyAlignment="1">
      <alignment horizontal="center" vertical="center" wrapText="1"/>
    </xf>
  </cellXfs>
  <cellStyles count="16">
    <cellStyle name="Millares" xfId="1" builtinId="3"/>
    <cellStyle name="Moneda" xfId="2" builtinId="4"/>
    <cellStyle name="Moneda 2" xfId="12" xr:uid="{3FC2785B-78A6-4FDA-AA62-1FA1EE93E10E}"/>
    <cellStyle name="Moneda 2 2" xfId="7" xr:uid="{8F6E4D84-665B-4F1F-BBA6-ADD8FB80E092}"/>
    <cellStyle name="Moneda 3" xfId="9" xr:uid="{3942EEC6-AFF6-47C1-8930-D3AAE58AD933}"/>
    <cellStyle name="Moneda 3 2" xfId="14" xr:uid="{EA505618-6E45-4614-A824-539B9D564D90}"/>
    <cellStyle name="Normal" xfId="0" builtinId="0"/>
    <cellStyle name="Normal 14 2" xfId="10" xr:uid="{F6B894A2-9907-45E8-9556-1BF21EB3D92F}"/>
    <cellStyle name="Normal 2" xfId="11" xr:uid="{471B6474-8D29-458D-BA8A-31B7CAE1CB16}"/>
    <cellStyle name="Normal 2 2" xfId="5" xr:uid="{F6B38994-4AED-42A3-B062-4B284D49E72B}"/>
    <cellStyle name="Normal 3" xfId="4" xr:uid="{AD2DD5AB-BA37-4921-9D8C-7AFA799A92AE}"/>
    <cellStyle name="Normal 3 2" xfId="13" xr:uid="{AC5FD10C-2F64-4EB3-AA63-2B01596E5088}"/>
    <cellStyle name="Normal 3_Presupuesto Diego Holguin V20" xfId="6" xr:uid="{EC1609BF-1093-4365-929C-7253B6C67E31}"/>
    <cellStyle name="Normal 4" xfId="15" xr:uid="{20353536-4C0C-44C2-AD89-A2D53E9ED475}"/>
    <cellStyle name="Normal 6" xfId="8" xr:uid="{045C3EB7-078B-4C82-9757-160BADB02525}"/>
    <cellStyle name="Notas" xfId="3"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498FA-F136-4887-80EF-D9BFF8E322D2}">
  <sheetPr>
    <pageSetUpPr fitToPage="1"/>
  </sheetPr>
  <dimension ref="A1:AE491"/>
  <sheetViews>
    <sheetView tabSelected="1" zoomScale="66" zoomScaleNormal="66" workbookViewId="0">
      <selection activeCell="H486" sqref="H486"/>
    </sheetView>
  </sheetViews>
  <sheetFormatPr baseColWidth="10" defaultRowHeight="18" x14ac:dyDescent="0.35"/>
  <cols>
    <col min="1" max="1" width="12.5546875" style="68" customWidth="1"/>
    <col min="2" max="2" width="109.44140625" style="69" customWidth="1"/>
    <col min="3" max="3" width="14.88671875" style="7" customWidth="1"/>
    <col min="4" max="4" width="15.109375" style="70" customWidth="1"/>
    <col min="5" max="5" width="19" style="71" customWidth="1"/>
    <col min="6" max="6" width="20.33203125" style="72" customWidth="1"/>
    <col min="7" max="7" width="25.88671875" style="68" customWidth="1"/>
    <col min="8" max="8" width="22.21875" customWidth="1"/>
    <col min="9" max="9" width="24.44140625" customWidth="1"/>
    <col min="10" max="10" width="22.33203125" customWidth="1"/>
    <col min="11" max="11" width="26.109375" customWidth="1"/>
    <col min="12" max="12" width="18.77734375" bestFit="1" customWidth="1"/>
    <col min="13" max="13" width="16.5546875" bestFit="1" customWidth="1"/>
  </cols>
  <sheetData>
    <row r="1" spans="1:7" ht="29.25" customHeight="1" x14ac:dyDescent="0.3">
      <c r="A1" s="124" t="s">
        <v>802</v>
      </c>
      <c r="B1" s="125"/>
      <c r="C1" s="125"/>
      <c r="D1" s="125"/>
      <c r="E1" s="125"/>
      <c r="F1" s="125"/>
      <c r="G1" s="126"/>
    </row>
    <row r="2" spans="1:7" ht="24.6" x14ac:dyDescent="0.3">
      <c r="A2" s="127" t="s">
        <v>0</v>
      </c>
      <c r="B2" s="128"/>
      <c r="C2" s="128"/>
      <c r="D2" s="128"/>
      <c r="E2" s="128"/>
      <c r="F2" s="128"/>
      <c r="G2" s="129"/>
    </row>
    <row r="3" spans="1:7" ht="24.6" x14ac:dyDescent="0.3">
      <c r="A3" s="127" t="s">
        <v>113</v>
      </c>
      <c r="B3" s="128"/>
      <c r="C3" s="128"/>
      <c r="D3" s="128"/>
      <c r="E3" s="128"/>
      <c r="F3" s="128"/>
      <c r="G3" s="129"/>
    </row>
    <row r="4" spans="1:7" ht="24.6" x14ac:dyDescent="0.3">
      <c r="A4" s="127" t="s">
        <v>114</v>
      </c>
      <c r="B4" s="128"/>
      <c r="C4" s="128"/>
      <c r="D4" s="128"/>
      <c r="E4" s="128"/>
      <c r="F4" s="128"/>
      <c r="G4" s="129"/>
    </row>
    <row r="5" spans="1:7" ht="30" customHeight="1" x14ac:dyDescent="0.3">
      <c r="A5" s="130" t="s">
        <v>120</v>
      </c>
      <c r="B5" s="131"/>
      <c r="C5" s="131"/>
      <c r="D5" s="131"/>
      <c r="E5" s="131"/>
      <c r="F5" s="131"/>
      <c r="G5" s="132"/>
    </row>
    <row r="6" spans="1:7" s="7" customFormat="1" ht="42" customHeight="1" x14ac:dyDescent="0.35">
      <c r="A6" s="1" t="s">
        <v>2</v>
      </c>
      <c r="B6" s="2" t="s">
        <v>3</v>
      </c>
      <c r="C6" s="3" t="s">
        <v>4</v>
      </c>
      <c r="D6" s="4" t="s">
        <v>5</v>
      </c>
      <c r="E6" s="5" t="s">
        <v>6</v>
      </c>
      <c r="F6" s="3" t="s">
        <v>7</v>
      </c>
      <c r="G6" s="6" t="s">
        <v>8</v>
      </c>
    </row>
    <row r="7" spans="1:7" s="7" customFormat="1" ht="33.75" customHeight="1" x14ac:dyDescent="0.35">
      <c r="A7" s="8">
        <v>1</v>
      </c>
      <c r="B7" s="111" t="s">
        <v>9</v>
      </c>
      <c r="C7" s="111"/>
      <c r="D7" s="111"/>
      <c r="E7" s="111"/>
      <c r="F7" s="111"/>
      <c r="G7" s="9"/>
    </row>
    <row r="8" spans="1:7" s="7" customFormat="1" x14ac:dyDescent="0.35">
      <c r="A8" s="84">
        <v>1.1000000000000001</v>
      </c>
      <c r="B8" s="133" t="s">
        <v>142</v>
      </c>
      <c r="C8" s="133"/>
      <c r="D8" s="133"/>
      <c r="E8" s="133"/>
      <c r="F8" s="133"/>
      <c r="G8" s="134"/>
    </row>
    <row r="9" spans="1:7" s="7" customFormat="1" ht="34.799999999999997" x14ac:dyDescent="0.35">
      <c r="A9" s="11" t="s">
        <v>288</v>
      </c>
      <c r="B9" s="12" t="s">
        <v>121</v>
      </c>
      <c r="C9" s="13" t="s">
        <v>10</v>
      </c>
      <c r="D9" s="14">
        <v>137</v>
      </c>
      <c r="E9" s="15"/>
      <c r="F9" s="16"/>
      <c r="G9" s="134"/>
    </row>
    <row r="10" spans="1:7" s="7" customFormat="1" ht="34.799999999999997" x14ac:dyDescent="0.35">
      <c r="A10" s="11" t="s">
        <v>289</v>
      </c>
      <c r="B10" s="12" t="s">
        <v>122</v>
      </c>
      <c r="C10" s="13" t="s">
        <v>10</v>
      </c>
      <c r="D10" s="14">
        <v>142</v>
      </c>
      <c r="E10" s="15"/>
      <c r="F10" s="16"/>
      <c r="G10" s="134"/>
    </row>
    <row r="11" spans="1:7" s="7" customFormat="1" ht="34.799999999999997" x14ac:dyDescent="0.35">
      <c r="A11" s="11" t="s">
        <v>290</v>
      </c>
      <c r="B11" s="17" t="s">
        <v>123</v>
      </c>
      <c r="C11" s="13" t="s">
        <v>10</v>
      </c>
      <c r="D11" s="14">
        <v>160</v>
      </c>
      <c r="E11" s="15"/>
      <c r="F11" s="16"/>
      <c r="G11" s="134"/>
    </row>
    <row r="12" spans="1:7" s="7" customFormat="1" ht="34.799999999999997" x14ac:dyDescent="0.35">
      <c r="A12" s="11" t="s">
        <v>291</v>
      </c>
      <c r="B12" s="17" t="s">
        <v>124</v>
      </c>
      <c r="C12" s="13" t="s">
        <v>10</v>
      </c>
      <c r="D12" s="14">
        <v>171</v>
      </c>
      <c r="E12" s="15"/>
      <c r="F12" s="16"/>
      <c r="G12" s="134"/>
    </row>
    <row r="13" spans="1:7" s="7" customFormat="1" ht="34.799999999999997" x14ac:dyDescent="0.35">
      <c r="A13" s="11" t="s">
        <v>292</v>
      </c>
      <c r="B13" s="17" t="s">
        <v>125</v>
      </c>
      <c r="C13" s="13" t="s">
        <v>10</v>
      </c>
      <c r="D13" s="14">
        <v>130</v>
      </c>
      <c r="E13" s="15"/>
      <c r="F13" s="16"/>
      <c r="G13" s="134"/>
    </row>
    <row r="14" spans="1:7" s="7" customFormat="1" ht="34.799999999999997" x14ac:dyDescent="0.35">
      <c r="A14" s="11" t="s">
        <v>293</v>
      </c>
      <c r="B14" s="17" t="s">
        <v>136</v>
      </c>
      <c r="C14" s="13" t="s">
        <v>10</v>
      </c>
      <c r="D14" s="14">
        <v>43</v>
      </c>
      <c r="E14" s="15"/>
      <c r="F14" s="16"/>
      <c r="G14" s="134"/>
    </row>
    <row r="15" spans="1:7" s="7" customFormat="1" ht="34.799999999999997" x14ac:dyDescent="0.35">
      <c r="A15" s="11" t="s">
        <v>294</v>
      </c>
      <c r="B15" s="17" t="s">
        <v>137</v>
      </c>
      <c r="C15" s="13" t="s">
        <v>10</v>
      </c>
      <c r="D15" s="14">
        <v>19</v>
      </c>
      <c r="E15" s="15"/>
      <c r="F15" s="16"/>
      <c r="G15" s="134"/>
    </row>
    <row r="16" spans="1:7" s="7" customFormat="1" ht="69.599999999999994" x14ac:dyDescent="0.35">
      <c r="A16" s="11" t="s">
        <v>295</v>
      </c>
      <c r="B16" s="17" t="s">
        <v>135</v>
      </c>
      <c r="C16" s="13" t="s">
        <v>10</v>
      </c>
      <c r="D16" s="14">
        <v>2</v>
      </c>
      <c r="E16" s="15"/>
      <c r="F16" s="16"/>
      <c r="G16" s="134"/>
    </row>
    <row r="17" spans="1:11" s="7" customFormat="1" x14ac:dyDescent="0.35">
      <c r="A17" s="11" t="s">
        <v>296</v>
      </c>
      <c r="B17" s="17" t="s">
        <v>134</v>
      </c>
      <c r="C17" s="13" t="s">
        <v>12</v>
      </c>
      <c r="D17" s="14">
        <v>11</v>
      </c>
      <c r="E17" s="15"/>
      <c r="F17" s="16"/>
      <c r="G17" s="134"/>
    </row>
    <row r="18" spans="1:11" s="7" customFormat="1" ht="34.799999999999997" x14ac:dyDescent="0.35">
      <c r="A18" s="11" t="s">
        <v>297</v>
      </c>
      <c r="B18" s="17" t="s">
        <v>133</v>
      </c>
      <c r="C18" s="13" t="s">
        <v>10</v>
      </c>
      <c r="D18" s="14">
        <v>7</v>
      </c>
      <c r="E18" s="15"/>
      <c r="F18" s="16"/>
      <c r="G18" s="134"/>
    </row>
    <row r="19" spans="1:11" s="7" customFormat="1" x14ac:dyDescent="0.35">
      <c r="A19" s="11" t="s">
        <v>298</v>
      </c>
      <c r="B19" s="17" t="s">
        <v>132</v>
      </c>
      <c r="C19" s="13" t="s">
        <v>10</v>
      </c>
      <c r="D19" s="14">
        <v>73</v>
      </c>
      <c r="E19" s="15"/>
      <c r="F19" s="16"/>
      <c r="G19" s="134"/>
    </row>
    <row r="20" spans="1:11" s="7" customFormat="1" ht="34.799999999999997" x14ac:dyDescent="0.35">
      <c r="A20" s="11" t="s">
        <v>299</v>
      </c>
      <c r="B20" s="17" t="s">
        <v>131</v>
      </c>
      <c r="C20" s="13" t="s">
        <v>12</v>
      </c>
      <c r="D20" s="14">
        <v>63</v>
      </c>
      <c r="E20" s="15"/>
      <c r="F20" s="16"/>
      <c r="G20" s="134"/>
    </row>
    <row r="21" spans="1:11" s="7" customFormat="1" ht="34.799999999999997" x14ac:dyDescent="0.35">
      <c r="A21" s="11" t="s">
        <v>300</v>
      </c>
      <c r="B21" s="17" t="s">
        <v>126</v>
      </c>
      <c r="C21" s="13" t="s">
        <v>13</v>
      </c>
      <c r="D21" s="14">
        <v>6</v>
      </c>
      <c r="E21" s="15"/>
      <c r="F21" s="16"/>
      <c r="G21" s="134"/>
    </row>
    <row r="22" spans="1:11" s="7" customFormat="1" x14ac:dyDescent="0.35">
      <c r="A22" s="11" t="s">
        <v>301</v>
      </c>
      <c r="B22" s="17" t="s">
        <v>130</v>
      </c>
      <c r="C22" s="13" t="s">
        <v>10</v>
      </c>
      <c r="D22" s="14">
        <v>23</v>
      </c>
      <c r="E22" s="15"/>
      <c r="F22" s="16"/>
      <c r="G22" s="134"/>
    </row>
    <row r="23" spans="1:11" s="7" customFormat="1" ht="34.799999999999997" x14ac:dyDescent="0.35">
      <c r="A23" s="11" t="s">
        <v>302</v>
      </c>
      <c r="B23" s="17" t="s">
        <v>129</v>
      </c>
      <c r="C23" s="13" t="s">
        <v>10</v>
      </c>
      <c r="D23" s="14">
        <v>1</v>
      </c>
      <c r="E23" s="15"/>
      <c r="F23" s="16"/>
      <c r="G23" s="134"/>
      <c r="I23" s="35"/>
    </row>
    <row r="24" spans="1:11" s="7" customFormat="1" x14ac:dyDescent="0.35">
      <c r="A24" s="11" t="s">
        <v>303</v>
      </c>
      <c r="B24" s="17" t="s">
        <v>127</v>
      </c>
      <c r="C24" s="13" t="s">
        <v>10</v>
      </c>
      <c r="D24" s="14">
        <v>53</v>
      </c>
      <c r="E24" s="15"/>
      <c r="F24" s="16"/>
      <c r="G24" s="134"/>
    </row>
    <row r="25" spans="1:11" s="7" customFormat="1" ht="34.799999999999997" x14ac:dyDescent="0.35">
      <c r="A25" s="11" t="s">
        <v>304</v>
      </c>
      <c r="B25" s="17" t="s">
        <v>128</v>
      </c>
      <c r="C25" s="13" t="s">
        <v>10</v>
      </c>
      <c r="D25" s="14">
        <v>3</v>
      </c>
      <c r="E25" s="15"/>
      <c r="F25" s="16"/>
      <c r="G25" s="134"/>
      <c r="I25" s="35"/>
    </row>
    <row r="26" spans="1:11" s="7" customFormat="1" x14ac:dyDescent="0.35">
      <c r="A26" s="11" t="s">
        <v>305</v>
      </c>
      <c r="B26" s="17" t="s">
        <v>141</v>
      </c>
      <c r="C26" s="13" t="s">
        <v>10</v>
      </c>
      <c r="D26" s="14">
        <v>4</v>
      </c>
      <c r="E26" s="18"/>
      <c r="F26" s="16"/>
      <c r="G26" s="134"/>
      <c r="I26" s="35"/>
    </row>
    <row r="27" spans="1:11" s="7" customFormat="1" x14ac:dyDescent="0.35">
      <c r="A27" s="11" t="s">
        <v>306</v>
      </c>
      <c r="B27" s="19" t="s">
        <v>145</v>
      </c>
      <c r="C27" s="13" t="s">
        <v>13</v>
      </c>
      <c r="D27" s="14">
        <v>2</v>
      </c>
      <c r="E27" s="15"/>
      <c r="F27" s="16"/>
      <c r="G27" s="134"/>
    </row>
    <row r="28" spans="1:11" s="7" customFormat="1" x14ac:dyDescent="0.35">
      <c r="A28" s="11" t="s">
        <v>307</v>
      </c>
      <c r="B28" s="19" t="s">
        <v>138</v>
      </c>
      <c r="C28" s="13" t="s">
        <v>13</v>
      </c>
      <c r="D28" s="14">
        <v>4</v>
      </c>
      <c r="E28" s="15"/>
      <c r="F28" s="16"/>
      <c r="G28" s="134"/>
    </row>
    <row r="29" spans="1:11" s="7" customFormat="1" x14ac:dyDescent="0.35">
      <c r="A29" s="11" t="s">
        <v>308</v>
      </c>
      <c r="B29" s="19" t="s">
        <v>139</v>
      </c>
      <c r="C29" s="13" t="s">
        <v>12</v>
      </c>
      <c r="D29" s="14">
        <v>241</v>
      </c>
      <c r="E29" s="15"/>
      <c r="F29" s="16"/>
      <c r="G29" s="134"/>
    </row>
    <row r="30" spans="1:11" s="7" customFormat="1" x14ac:dyDescent="0.35">
      <c r="A30" s="11" t="s">
        <v>309</v>
      </c>
      <c r="B30" s="19" t="s">
        <v>140</v>
      </c>
      <c r="C30" s="13" t="s">
        <v>12</v>
      </c>
      <c r="D30" s="14">
        <v>139</v>
      </c>
      <c r="E30" s="15"/>
      <c r="F30" s="16"/>
      <c r="G30" s="134"/>
    </row>
    <row r="31" spans="1:11" s="7" customFormat="1" x14ac:dyDescent="0.35">
      <c r="A31" s="11" t="s">
        <v>310</v>
      </c>
      <c r="B31" s="19" t="s">
        <v>144</v>
      </c>
      <c r="C31" s="13" t="s">
        <v>13</v>
      </c>
      <c r="D31" s="14">
        <v>7</v>
      </c>
      <c r="E31" s="15"/>
      <c r="F31" s="16"/>
      <c r="G31" s="134"/>
    </row>
    <row r="32" spans="1:11" s="7" customFormat="1" x14ac:dyDescent="0.35">
      <c r="A32" s="11" t="s">
        <v>311</v>
      </c>
      <c r="B32" s="23" t="s">
        <v>14</v>
      </c>
      <c r="C32" s="13" t="s">
        <v>13</v>
      </c>
      <c r="D32" s="14">
        <v>47</v>
      </c>
      <c r="E32" s="18"/>
      <c r="F32" s="16"/>
      <c r="G32" s="134"/>
      <c r="K32" s="35"/>
    </row>
    <row r="33" spans="1:11" s="7" customFormat="1" x14ac:dyDescent="0.35">
      <c r="A33" s="84">
        <v>1.2</v>
      </c>
      <c r="B33" s="133" t="s">
        <v>146</v>
      </c>
      <c r="C33" s="133"/>
      <c r="D33" s="133"/>
      <c r="E33" s="133"/>
      <c r="F33" s="133"/>
      <c r="G33" s="134"/>
      <c r="K33" s="35"/>
    </row>
    <row r="34" spans="1:11" s="7" customFormat="1" ht="34.5" customHeight="1" x14ac:dyDescent="0.35">
      <c r="A34" s="79" t="s">
        <v>312</v>
      </c>
      <c r="B34" s="19" t="s">
        <v>698</v>
      </c>
      <c r="C34" s="13" t="s">
        <v>11</v>
      </c>
      <c r="D34" s="14">
        <f>1167+300</f>
        <v>1467</v>
      </c>
      <c r="E34" s="15"/>
      <c r="F34" s="16"/>
      <c r="G34" s="134"/>
      <c r="I34" s="35"/>
      <c r="J34" s="35"/>
    </row>
    <row r="35" spans="1:11" s="7" customFormat="1" ht="34.5" customHeight="1" x14ac:dyDescent="0.35">
      <c r="A35" s="79" t="s">
        <v>313</v>
      </c>
      <c r="B35" s="19" t="s">
        <v>143</v>
      </c>
      <c r="C35" s="13" t="s">
        <v>11</v>
      </c>
      <c r="D35" s="14">
        <v>67</v>
      </c>
      <c r="E35" s="15"/>
      <c r="F35" s="16"/>
      <c r="G35" s="134"/>
      <c r="I35" s="35"/>
      <c r="J35" s="35"/>
    </row>
    <row r="36" spans="1:11" s="7" customFormat="1" ht="186" customHeight="1" x14ac:dyDescent="0.35">
      <c r="A36" s="79"/>
      <c r="B36" s="113" t="s">
        <v>699</v>
      </c>
      <c r="C36" s="113"/>
      <c r="D36" s="113"/>
      <c r="E36" s="113"/>
      <c r="F36" s="113"/>
      <c r="G36" s="134"/>
    </row>
    <row r="37" spans="1:11" s="7" customFormat="1" x14ac:dyDescent="0.35">
      <c r="A37" s="8">
        <v>2</v>
      </c>
      <c r="B37" s="101" t="s">
        <v>34</v>
      </c>
      <c r="C37" s="102"/>
      <c r="D37" s="102"/>
      <c r="E37" s="102"/>
      <c r="F37" s="103"/>
      <c r="G37" s="24"/>
    </row>
    <row r="38" spans="1:11" s="7" customFormat="1" ht="35.4" customHeight="1" x14ac:dyDescent="0.35">
      <c r="A38" s="10">
        <v>2.1</v>
      </c>
      <c r="B38" s="104" t="s">
        <v>389</v>
      </c>
      <c r="C38" s="105"/>
      <c r="D38" s="105"/>
      <c r="E38" s="105"/>
      <c r="F38" s="106"/>
      <c r="G38" s="95"/>
      <c r="H38" s="35"/>
    </row>
    <row r="39" spans="1:11" s="37" customFormat="1" x14ac:dyDescent="0.35">
      <c r="A39" s="90" t="s">
        <v>314</v>
      </c>
      <c r="B39" s="94" t="s">
        <v>15</v>
      </c>
      <c r="C39" s="94"/>
      <c r="D39" s="94"/>
      <c r="E39" s="94"/>
      <c r="F39" s="94"/>
      <c r="G39" s="96"/>
    </row>
    <row r="40" spans="1:11" s="7" customFormat="1" x14ac:dyDescent="0.35">
      <c r="A40" s="25" t="s">
        <v>315</v>
      </c>
      <c r="B40" s="19" t="s">
        <v>16</v>
      </c>
      <c r="C40" s="13" t="s">
        <v>11</v>
      </c>
      <c r="D40" s="14">
        <v>435</v>
      </c>
      <c r="E40" s="33"/>
      <c r="F40" s="33"/>
      <c r="G40" s="96"/>
    </row>
    <row r="41" spans="1:11" s="7" customFormat="1" x14ac:dyDescent="0.35">
      <c r="A41" s="90" t="s">
        <v>316</v>
      </c>
      <c r="B41" s="94" t="s">
        <v>17</v>
      </c>
      <c r="C41" s="94"/>
      <c r="D41" s="94"/>
      <c r="E41" s="94"/>
      <c r="F41" s="94"/>
      <c r="G41" s="96"/>
    </row>
    <row r="42" spans="1:11" s="7" customFormat="1" x14ac:dyDescent="0.35">
      <c r="A42" s="25" t="s">
        <v>317</v>
      </c>
      <c r="B42" s="19" t="s">
        <v>251</v>
      </c>
      <c r="C42" s="13" t="s">
        <v>11</v>
      </c>
      <c r="D42" s="14">
        <v>46</v>
      </c>
      <c r="E42" s="33"/>
      <c r="F42" s="33"/>
      <c r="G42" s="96"/>
    </row>
    <row r="43" spans="1:11" s="7" customFormat="1" x14ac:dyDescent="0.35">
      <c r="A43" s="25" t="s">
        <v>318</v>
      </c>
      <c r="B43" s="19" t="s">
        <v>35</v>
      </c>
      <c r="C43" s="13" t="s">
        <v>11</v>
      </c>
      <c r="D43" s="14">
        <v>18</v>
      </c>
      <c r="E43" s="33"/>
      <c r="F43" s="33"/>
      <c r="G43" s="96"/>
    </row>
    <row r="44" spans="1:11" s="7" customFormat="1" x14ac:dyDescent="0.35">
      <c r="A44" s="25" t="s">
        <v>319</v>
      </c>
      <c r="B44" s="19" t="s">
        <v>252</v>
      </c>
      <c r="C44" s="13" t="s">
        <v>11</v>
      </c>
      <c r="D44" s="14">
        <v>74</v>
      </c>
      <c r="E44" s="33"/>
      <c r="F44" s="33"/>
      <c r="G44" s="96"/>
    </row>
    <row r="45" spans="1:11" s="7" customFormat="1" x14ac:dyDescent="0.35">
      <c r="A45" s="25" t="s">
        <v>320</v>
      </c>
      <c r="B45" s="19" t="s">
        <v>704</v>
      </c>
      <c r="C45" s="13" t="s">
        <v>11</v>
      </c>
      <c r="D45" s="14">
        <v>46</v>
      </c>
      <c r="E45" s="33"/>
      <c r="F45" s="33"/>
      <c r="G45" s="96"/>
    </row>
    <row r="46" spans="1:11" s="7" customFormat="1" x14ac:dyDescent="0.35">
      <c r="A46" s="90" t="s">
        <v>321</v>
      </c>
      <c r="B46" s="94" t="s">
        <v>36</v>
      </c>
      <c r="C46" s="94"/>
      <c r="D46" s="94"/>
      <c r="E46" s="94"/>
      <c r="F46" s="94"/>
      <c r="G46" s="96"/>
    </row>
    <row r="47" spans="1:11" s="7" customFormat="1" ht="30.6" customHeight="1" x14ac:dyDescent="0.35">
      <c r="A47" s="25" t="s">
        <v>322</v>
      </c>
      <c r="B47" s="19" t="s">
        <v>48</v>
      </c>
      <c r="C47" s="13" t="s">
        <v>11</v>
      </c>
      <c r="D47" s="14">
        <v>17.5</v>
      </c>
      <c r="E47" s="33"/>
      <c r="F47" s="33"/>
      <c r="G47" s="96"/>
    </row>
    <row r="48" spans="1:11" s="7" customFormat="1" x14ac:dyDescent="0.35">
      <c r="A48" s="25" t="s">
        <v>323</v>
      </c>
      <c r="B48" s="19" t="s">
        <v>37</v>
      </c>
      <c r="C48" s="13" t="s">
        <v>10</v>
      </c>
      <c r="D48" s="14">
        <v>30.5</v>
      </c>
      <c r="E48" s="33"/>
      <c r="F48" s="33"/>
      <c r="G48" s="96"/>
    </row>
    <row r="49" spans="1:7" s="7" customFormat="1" ht="34.799999999999997" x14ac:dyDescent="0.35">
      <c r="A49" s="25" t="s">
        <v>324</v>
      </c>
      <c r="B49" s="19" t="s">
        <v>115</v>
      </c>
      <c r="C49" s="13" t="s">
        <v>10</v>
      </c>
      <c r="D49" s="14">
        <v>560</v>
      </c>
      <c r="E49" s="33"/>
      <c r="F49" s="33"/>
      <c r="G49" s="96"/>
    </row>
    <row r="50" spans="1:7" s="7" customFormat="1" x14ac:dyDescent="0.35">
      <c r="A50" s="90" t="s">
        <v>325</v>
      </c>
      <c r="B50" s="94" t="s">
        <v>29</v>
      </c>
      <c r="C50" s="94"/>
      <c r="D50" s="94"/>
      <c r="E50" s="94"/>
      <c r="F50" s="94"/>
      <c r="G50" s="96"/>
    </row>
    <row r="51" spans="1:7" s="7" customFormat="1" ht="121.8" x14ac:dyDescent="0.35">
      <c r="A51" s="25" t="s">
        <v>326</v>
      </c>
      <c r="B51" s="19" t="s">
        <v>801</v>
      </c>
      <c r="C51" s="26" t="s">
        <v>10</v>
      </c>
      <c r="D51" s="14">
        <v>438</v>
      </c>
      <c r="E51" s="33"/>
      <c r="F51" s="33"/>
      <c r="G51" s="96"/>
    </row>
    <row r="52" spans="1:7" s="7" customFormat="1" ht="69.599999999999994" x14ac:dyDescent="0.35">
      <c r="A52" s="25" t="s">
        <v>327</v>
      </c>
      <c r="B52" s="19" t="s">
        <v>38</v>
      </c>
      <c r="C52" s="13" t="s">
        <v>12</v>
      </c>
      <c r="D52" s="14">
        <v>65</v>
      </c>
      <c r="E52" s="33"/>
      <c r="F52" s="33"/>
      <c r="G52" s="96"/>
    </row>
    <row r="53" spans="1:7" s="7" customFormat="1" x14ac:dyDescent="0.35">
      <c r="A53" s="90" t="s">
        <v>328</v>
      </c>
      <c r="B53" s="94" t="s">
        <v>18</v>
      </c>
      <c r="C53" s="94"/>
      <c r="D53" s="94"/>
      <c r="E53" s="94"/>
      <c r="F53" s="94"/>
      <c r="G53" s="96"/>
    </row>
    <row r="54" spans="1:7" s="7" customFormat="1" ht="52.2" x14ac:dyDescent="0.35">
      <c r="A54" s="25" t="s">
        <v>329</v>
      </c>
      <c r="B54" s="19" t="s">
        <v>39</v>
      </c>
      <c r="C54" s="13" t="s">
        <v>12</v>
      </c>
      <c r="D54" s="14">
        <f>10*3.6</f>
        <v>36</v>
      </c>
      <c r="E54" s="33"/>
      <c r="F54" s="33"/>
      <c r="G54" s="96"/>
    </row>
    <row r="55" spans="1:7" s="7" customFormat="1" x14ac:dyDescent="0.35">
      <c r="A55" s="90" t="s">
        <v>330</v>
      </c>
      <c r="B55" s="94" t="s">
        <v>24</v>
      </c>
      <c r="C55" s="94"/>
      <c r="D55" s="94"/>
      <c r="E55" s="94"/>
      <c r="F55" s="94"/>
      <c r="G55" s="96"/>
    </row>
    <row r="56" spans="1:7" s="7" customFormat="1" x14ac:dyDescent="0.35">
      <c r="A56" s="25" t="s">
        <v>331</v>
      </c>
      <c r="B56" s="19" t="s">
        <v>49</v>
      </c>
      <c r="C56" s="13" t="s">
        <v>10</v>
      </c>
      <c r="D56" s="14">
        <v>1059</v>
      </c>
      <c r="E56" s="33"/>
      <c r="F56" s="33"/>
      <c r="G56" s="96"/>
    </row>
    <row r="57" spans="1:7" s="7" customFormat="1" x14ac:dyDescent="0.35">
      <c r="A57" s="25" t="s">
        <v>332</v>
      </c>
      <c r="B57" s="19" t="s">
        <v>50</v>
      </c>
      <c r="C57" s="13" t="s">
        <v>10</v>
      </c>
      <c r="D57" s="14">
        <v>1059</v>
      </c>
      <c r="E57" s="33"/>
      <c r="F57" s="33"/>
      <c r="G57" s="96"/>
    </row>
    <row r="58" spans="1:7" s="7" customFormat="1" ht="52.2" x14ac:dyDescent="0.35">
      <c r="A58" s="25" t="s">
        <v>333</v>
      </c>
      <c r="B58" s="17" t="s">
        <v>31</v>
      </c>
      <c r="C58" s="13" t="s">
        <v>10</v>
      </c>
      <c r="D58" s="14">
        <v>402</v>
      </c>
      <c r="E58" s="33"/>
      <c r="F58" s="33"/>
      <c r="G58" s="96"/>
    </row>
    <row r="59" spans="1:7" s="7" customFormat="1" ht="52.2" x14ac:dyDescent="0.35">
      <c r="A59" s="25" t="s">
        <v>334</v>
      </c>
      <c r="B59" s="17" t="s">
        <v>718</v>
      </c>
      <c r="C59" s="13" t="s">
        <v>10</v>
      </c>
      <c r="D59" s="14">
        <v>313</v>
      </c>
      <c r="E59" s="33"/>
      <c r="F59" s="33"/>
      <c r="G59" s="96"/>
    </row>
    <row r="60" spans="1:7" s="7" customFormat="1" ht="52.2" x14ac:dyDescent="0.35">
      <c r="A60" s="25" t="s">
        <v>335</v>
      </c>
      <c r="B60" s="17" t="s">
        <v>719</v>
      </c>
      <c r="C60" s="13" t="s">
        <v>10</v>
      </c>
      <c r="D60" s="14">
        <v>344</v>
      </c>
      <c r="E60" s="33"/>
      <c r="F60" s="33"/>
      <c r="G60" s="96"/>
    </row>
    <row r="61" spans="1:7" s="7" customFormat="1" x14ac:dyDescent="0.35">
      <c r="A61" s="90" t="s">
        <v>336</v>
      </c>
      <c r="B61" s="94" t="s">
        <v>40</v>
      </c>
      <c r="C61" s="94"/>
      <c r="D61" s="94"/>
      <c r="E61" s="94"/>
      <c r="F61" s="94"/>
      <c r="G61" s="96"/>
    </row>
    <row r="62" spans="1:7" s="7" customFormat="1" ht="139.19999999999999" x14ac:dyDescent="0.35">
      <c r="A62" s="25" t="s">
        <v>337</v>
      </c>
      <c r="B62" s="17" t="s">
        <v>51</v>
      </c>
      <c r="C62" s="13" t="s">
        <v>10</v>
      </c>
      <c r="D62" s="14">
        <v>69</v>
      </c>
      <c r="E62" s="33"/>
      <c r="F62" s="33"/>
      <c r="G62" s="96"/>
    </row>
    <row r="63" spans="1:7" s="7" customFormat="1" ht="174" x14ac:dyDescent="0.35">
      <c r="A63" s="25" t="s">
        <v>338</v>
      </c>
      <c r="B63" s="19" t="s">
        <v>686</v>
      </c>
      <c r="C63" s="13" t="s">
        <v>13</v>
      </c>
      <c r="D63" s="14">
        <v>3</v>
      </c>
      <c r="E63" s="33"/>
      <c r="F63" s="33"/>
      <c r="G63" s="96"/>
    </row>
    <row r="64" spans="1:7" s="7" customFormat="1" ht="191.4" x14ac:dyDescent="0.35">
      <c r="A64" s="25" t="s">
        <v>339</v>
      </c>
      <c r="B64" s="19" t="s">
        <v>687</v>
      </c>
      <c r="C64" s="13" t="s">
        <v>13</v>
      </c>
      <c r="D64" s="14">
        <v>3</v>
      </c>
      <c r="E64" s="33"/>
      <c r="F64" s="33"/>
      <c r="G64" s="96"/>
    </row>
    <row r="65" spans="1:7" s="7" customFormat="1" ht="174" x14ac:dyDescent="0.35">
      <c r="A65" s="25" t="s">
        <v>340</v>
      </c>
      <c r="B65" s="19" t="s">
        <v>688</v>
      </c>
      <c r="C65" s="13" t="s">
        <v>13</v>
      </c>
      <c r="D65" s="14">
        <v>3</v>
      </c>
      <c r="E65" s="33"/>
      <c r="F65" s="33"/>
      <c r="G65" s="96"/>
    </row>
    <row r="66" spans="1:7" s="7" customFormat="1" ht="156.6" x14ac:dyDescent="0.35">
      <c r="A66" s="25" t="s">
        <v>341</v>
      </c>
      <c r="B66" s="19" t="s">
        <v>689</v>
      </c>
      <c r="C66" s="13" t="s">
        <v>13</v>
      </c>
      <c r="D66" s="14">
        <v>10</v>
      </c>
      <c r="E66" s="33"/>
      <c r="F66" s="33"/>
      <c r="G66" s="96"/>
    </row>
    <row r="67" spans="1:7" s="7" customFormat="1" x14ac:dyDescent="0.35">
      <c r="A67" s="25" t="s">
        <v>342</v>
      </c>
      <c r="B67" s="19" t="s">
        <v>116</v>
      </c>
      <c r="C67" s="13" t="s">
        <v>13</v>
      </c>
      <c r="D67" s="14">
        <v>1</v>
      </c>
      <c r="E67" s="33"/>
      <c r="F67" s="33"/>
      <c r="G67" s="96"/>
    </row>
    <row r="68" spans="1:7" s="7" customFormat="1" x14ac:dyDescent="0.35">
      <c r="A68" s="90" t="s">
        <v>343</v>
      </c>
      <c r="B68" s="94" t="s">
        <v>19</v>
      </c>
      <c r="C68" s="94"/>
      <c r="D68" s="94"/>
      <c r="E68" s="94"/>
      <c r="F68" s="94"/>
      <c r="G68" s="96"/>
    </row>
    <row r="69" spans="1:7" s="7" customFormat="1" ht="34.799999999999997" x14ac:dyDescent="0.35">
      <c r="A69" s="25" t="s">
        <v>344</v>
      </c>
      <c r="B69" s="19" t="s">
        <v>119</v>
      </c>
      <c r="C69" s="13" t="s">
        <v>10</v>
      </c>
      <c r="D69" s="14">
        <v>415</v>
      </c>
      <c r="E69" s="15"/>
      <c r="F69" s="33"/>
      <c r="G69" s="96"/>
    </row>
    <row r="70" spans="1:7" s="7" customFormat="1" x14ac:dyDescent="0.35">
      <c r="A70" s="25" t="s">
        <v>345</v>
      </c>
      <c r="B70" s="19" t="s">
        <v>25</v>
      </c>
      <c r="C70" s="13" t="s">
        <v>12</v>
      </c>
      <c r="D70" s="14">
        <v>63</v>
      </c>
      <c r="E70" s="15"/>
      <c r="F70" s="30"/>
      <c r="G70" s="96"/>
    </row>
    <row r="71" spans="1:7" s="7" customFormat="1" ht="34.799999999999997" x14ac:dyDescent="0.35">
      <c r="A71" s="25" t="s">
        <v>346</v>
      </c>
      <c r="B71" s="19" t="s">
        <v>117</v>
      </c>
      <c r="C71" s="13" t="s">
        <v>10</v>
      </c>
      <c r="D71" s="14">
        <v>190</v>
      </c>
      <c r="E71" s="15"/>
      <c r="F71" s="30"/>
      <c r="G71" s="96"/>
    </row>
    <row r="72" spans="1:7" s="7" customFormat="1" x14ac:dyDescent="0.35">
      <c r="A72" s="90" t="s">
        <v>347</v>
      </c>
      <c r="B72" s="94" t="s">
        <v>20</v>
      </c>
      <c r="C72" s="94"/>
      <c r="D72" s="94"/>
      <c r="E72" s="94"/>
      <c r="F72" s="94"/>
      <c r="G72" s="96"/>
    </row>
    <row r="73" spans="1:7" s="7" customFormat="1" ht="87" x14ac:dyDescent="0.35">
      <c r="A73" s="25" t="s">
        <v>348</v>
      </c>
      <c r="B73" s="19" t="s">
        <v>21</v>
      </c>
      <c r="C73" s="13" t="s">
        <v>13</v>
      </c>
      <c r="D73" s="14">
        <f>24+13</f>
        <v>37</v>
      </c>
      <c r="E73" s="33"/>
      <c r="F73" s="33"/>
      <c r="G73" s="96"/>
    </row>
    <row r="74" spans="1:7" s="7" customFormat="1" ht="87" x14ac:dyDescent="0.35">
      <c r="A74" s="25" t="s">
        <v>349</v>
      </c>
      <c r="B74" s="19" t="s">
        <v>22</v>
      </c>
      <c r="C74" s="13" t="s">
        <v>13</v>
      </c>
      <c r="D74" s="14">
        <v>3</v>
      </c>
      <c r="E74" s="33"/>
      <c r="F74" s="33"/>
      <c r="G74" s="96"/>
    </row>
    <row r="75" spans="1:7" s="7" customFormat="1" ht="69.599999999999994" x14ac:dyDescent="0.35">
      <c r="A75" s="25" t="s">
        <v>350</v>
      </c>
      <c r="B75" s="19" t="s">
        <v>42</v>
      </c>
      <c r="C75" s="13" t="s">
        <v>13</v>
      </c>
      <c r="D75" s="14">
        <f>3+2</f>
        <v>5</v>
      </c>
      <c r="E75" s="33"/>
      <c r="F75" s="33"/>
      <c r="G75" s="96"/>
    </row>
    <row r="76" spans="1:7" s="7" customFormat="1" ht="69.599999999999994" x14ac:dyDescent="0.35">
      <c r="A76" s="25" t="s">
        <v>351</v>
      </c>
      <c r="B76" s="19" t="s">
        <v>41</v>
      </c>
      <c r="C76" s="13" t="s">
        <v>13</v>
      </c>
      <c r="D76" s="14">
        <v>10</v>
      </c>
      <c r="E76" s="38"/>
      <c r="F76" s="33"/>
      <c r="G76" s="96"/>
    </row>
    <row r="77" spans="1:7" s="7" customFormat="1" ht="87" x14ac:dyDescent="0.35">
      <c r="A77" s="25" t="s">
        <v>352</v>
      </c>
      <c r="B77" s="19" t="s">
        <v>43</v>
      </c>
      <c r="C77" s="13" t="s">
        <v>13</v>
      </c>
      <c r="D77" s="14">
        <v>18</v>
      </c>
      <c r="E77" s="33"/>
      <c r="F77" s="33"/>
      <c r="G77" s="96"/>
    </row>
    <row r="78" spans="1:7" s="7" customFormat="1" ht="52.2" x14ac:dyDescent="0.35">
      <c r="A78" s="25" t="s">
        <v>353</v>
      </c>
      <c r="B78" s="19" t="s">
        <v>52</v>
      </c>
      <c r="C78" s="13" t="s">
        <v>13</v>
      </c>
      <c r="D78" s="14">
        <v>2</v>
      </c>
      <c r="E78" s="38"/>
      <c r="F78" s="33"/>
      <c r="G78" s="96"/>
    </row>
    <row r="79" spans="1:7" s="7" customFormat="1" ht="52.2" x14ac:dyDescent="0.35">
      <c r="A79" s="25" t="s">
        <v>354</v>
      </c>
      <c r="B79" s="19" t="s">
        <v>266</v>
      </c>
      <c r="C79" s="13" t="s">
        <v>13</v>
      </c>
      <c r="D79" s="14">
        <v>11</v>
      </c>
      <c r="E79" s="54"/>
      <c r="F79" s="33"/>
      <c r="G79" s="96"/>
    </row>
    <row r="80" spans="1:7" s="7" customFormat="1" ht="52.2" x14ac:dyDescent="0.35">
      <c r="A80" s="25" t="s">
        <v>355</v>
      </c>
      <c r="B80" s="19" t="s">
        <v>53</v>
      </c>
      <c r="C80" s="13" t="s">
        <v>13</v>
      </c>
      <c r="D80" s="14">
        <v>2</v>
      </c>
      <c r="E80" s="38"/>
      <c r="F80" s="33"/>
      <c r="G80" s="96"/>
    </row>
    <row r="81" spans="1:7" s="7" customFormat="1" ht="52.2" x14ac:dyDescent="0.35">
      <c r="A81" s="25" t="s">
        <v>356</v>
      </c>
      <c r="B81" s="19" t="s">
        <v>23</v>
      </c>
      <c r="C81" s="13" t="s">
        <v>13</v>
      </c>
      <c r="D81" s="14">
        <v>2</v>
      </c>
      <c r="E81" s="38"/>
      <c r="F81" s="33"/>
      <c r="G81" s="96"/>
    </row>
    <row r="82" spans="1:7" s="7" customFormat="1" ht="87" x14ac:dyDescent="0.35">
      <c r="A82" s="25" t="s">
        <v>357</v>
      </c>
      <c r="B82" s="19" t="s">
        <v>44</v>
      </c>
      <c r="C82" s="13" t="s">
        <v>13</v>
      </c>
      <c r="D82" s="14">
        <v>10</v>
      </c>
      <c r="E82" s="33"/>
      <c r="F82" s="33"/>
      <c r="G82" s="96"/>
    </row>
    <row r="83" spans="1:7" s="7" customFormat="1" ht="104.4" x14ac:dyDescent="0.35">
      <c r="A83" s="25" t="s">
        <v>358</v>
      </c>
      <c r="B83" s="19" t="s">
        <v>283</v>
      </c>
      <c r="C83" s="13" t="s">
        <v>13</v>
      </c>
      <c r="D83" s="14">
        <v>2</v>
      </c>
      <c r="E83" s="33"/>
      <c r="F83" s="33"/>
      <c r="G83" s="96"/>
    </row>
    <row r="84" spans="1:7" s="7" customFormat="1" ht="52.8" customHeight="1" x14ac:dyDescent="0.35">
      <c r="A84" s="25" t="s">
        <v>359</v>
      </c>
      <c r="B84" s="19" t="s">
        <v>284</v>
      </c>
      <c r="C84" s="13" t="s">
        <v>13</v>
      </c>
      <c r="D84" s="14">
        <v>1</v>
      </c>
      <c r="E84" s="33"/>
      <c r="F84" s="33"/>
      <c r="G84" s="96"/>
    </row>
    <row r="85" spans="1:7" s="7" customFormat="1" x14ac:dyDescent="0.35">
      <c r="A85" s="90" t="s">
        <v>360</v>
      </c>
      <c r="B85" s="94" t="s">
        <v>45</v>
      </c>
      <c r="C85" s="94"/>
      <c r="D85" s="94"/>
      <c r="E85" s="94"/>
      <c r="F85" s="94"/>
      <c r="G85" s="96"/>
    </row>
    <row r="86" spans="1:7" s="7" customFormat="1" ht="52.2" x14ac:dyDescent="0.35">
      <c r="A86" s="25" t="s">
        <v>361</v>
      </c>
      <c r="B86" s="19" t="s">
        <v>32</v>
      </c>
      <c r="C86" s="13" t="s">
        <v>13</v>
      </c>
      <c r="D86" s="42">
        <v>3</v>
      </c>
      <c r="E86" s="33"/>
      <c r="F86" s="33"/>
      <c r="G86" s="96"/>
    </row>
    <row r="87" spans="1:7" s="7" customFormat="1" ht="34.799999999999997" x14ac:dyDescent="0.35">
      <c r="A87" s="25" t="s">
        <v>362</v>
      </c>
      <c r="B87" s="19" t="s">
        <v>33</v>
      </c>
      <c r="C87" s="13" t="s">
        <v>13</v>
      </c>
      <c r="D87" s="42">
        <v>3</v>
      </c>
      <c r="E87" s="33"/>
      <c r="F87" s="33"/>
      <c r="G87" s="96"/>
    </row>
    <row r="88" spans="1:7" s="7" customFormat="1" x14ac:dyDescent="0.35">
      <c r="A88" s="25" t="s">
        <v>363</v>
      </c>
      <c r="B88" s="19" t="s">
        <v>46</v>
      </c>
      <c r="C88" s="13" t="s">
        <v>13</v>
      </c>
      <c r="D88" s="14">
        <v>7</v>
      </c>
      <c r="E88" s="33"/>
      <c r="F88" s="33"/>
      <c r="G88" s="96"/>
    </row>
    <row r="89" spans="1:7" s="36" customFormat="1" ht="52.2" x14ac:dyDescent="0.3">
      <c r="A89" s="25" t="s">
        <v>364</v>
      </c>
      <c r="B89" s="17" t="s">
        <v>27</v>
      </c>
      <c r="C89" s="13" t="s">
        <v>13</v>
      </c>
      <c r="D89" s="42">
        <v>3</v>
      </c>
      <c r="E89" s="33"/>
      <c r="F89" s="33"/>
      <c r="G89" s="96"/>
    </row>
    <row r="90" spans="1:7" s="7" customFormat="1" ht="34.799999999999997" x14ac:dyDescent="0.35">
      <c r="A90" s="25" t="s">
        <v>365</v>
      </c>
      <c r="B90" s="17" t="s">
        <v>28</v>
      </c>
      <c r="C90" s="13" t="s">
        <v>13</v>
      </c>
      <c r="D90" s="42">
        <v>3</v>
      </c>
      <c r="E90" s="33"/>
      <c r="F90" s="33"/>
      <c r="G90" s="96"/>
    </row>
    <row r="91" spans="1:7" s="7" customFormat="1" ht="34.799999999999997" x14ac:dyDescent="0.35">
      <c r="A91" s="25" t="s">
        <v>366</v>
      </c>
      <c r="B91" s="17" t="s">
        <v>54</v>
      </c>
      <c r="C91" s="77" t="s">
        <v>13</v>
      </c>
      <c r="D91" s="42">
        <v>5</v>
      </c>
      <c r="E91" s="33"/>
      <c r="F91" s="33"/>
      <c r="G91" s="96"/>
    </row>
    <row r="92" spans="1:7" s="7" customFormat="1" ht="34.799999999999997" x14ac:dyDescent="0.35">
      <c r="A92" s="25" t="s">
        <v>367</v>
      </c>
      <c r="B92" s="17" t="s">
        <v>47</v>
      </c>
      <c r="C92" s="77" t="s">
        <v>13</v>
      </c>
      <c r="D92" s="42">
        <v>1</v>
      </c>
      <c r="E92" s="33"/>
      <c r="F92" s="33"/>
      <c r="G92" s="96"/>
    </row>
    <row r="93" spans="1:7" s="7" customFormat="1" x14ac:dyDescent="0.35">
      <c r="A93" s="90" t="s">
        <v>368</v>
      </c>
      <c r="B93" s="94" t="s">
        <v>55</v>
      </c>
      <c r="C93" s="94"/>
      <c r="D93" s="94"/>
      <c r="E93" s="94"/>
      <c r="F93" s="94"/>
      <c r="G93" s="96"/>
    </row>
    <row r="94" spans="1:7" s="7" customFormat="1" x14ac:dyDescent="0.35">
      <c r="A94" s="25" t="s">
        <v>369</v>
      </c>
      <c r="B94" s="17" t="s">
        <v>56</v>
      </c>
      <c r="C94" s="13" t="s">
        <v>13</v>
      </c>
      <c r="D94" s="14">
        <v>3</v>
      </c>
      <c r="E94" s="33"/>
      <c r="F94" s="33"/>
      <c r="G94" s="96"/>
    </row>
    <row r="95" spans="1:7" s="7" customFormat="1" x14ac:dyDescent="0.35">
      <c r="A95" s="90" t="s">
        <v>370</v>
      </c>
      <c r="B95" s="117" t="s">
        <v>57</v>
      </c>
      <c r="C95" s="118"/>
      <c r="D95" s="118"/>
      <c r="E95" s="118"/>
      <c r="F95" s="119"/>
      <c r="G95" s="96"/>
    </row>
    <row r="96" spans="1:7" s="7" customFormat="1" ht="156.6" x14ac:dyDescent="0.35">
      <c r="A96" s="25" t="s">
        <v>371</v>
      </c>
      <c r="B96" s="19" t="s">
        <v>118</v>
      </c>
      <c r="C96" s="13" t="s">
        <v>13</v>
      </c>
      <c r="D96" s="14">
        <v>1</v>
      </c>
      <c r="E96" s="28"/>
      <c r="F96" s="28"/>
      <c r="G96" s="96"/>
    </row>
    <row r="97" spans="1:7" s="7" customFormat="1" x14ac:dyDescent="0.35">
      <c r="A97" s="84">
        <v>2.2000000000000002</v>
      </c>
      <c r="B97" s="104" t="s">
        <v>388</v>
      </c>
      <c r="C97" s="105"/>
      <c r="D97" s="105"/>
      <c r="E97" s="105"/>
      <c r="F97" s="106"/>
      <c r="G97" s="96"/>
    </row>
    <row r="98" spans="1:7" s="7" customFormat="1" x14ac:dyDescent="0.35">
      <c r="A98" s="90" t="s">
        <v>372</v>
      </c>
      <c r="B98" s="94" t="s">
        <v>15</v>
      </c>
      <c r="C98" s="94"/>
      <c r="D98" s="94"/>
      <c r="E98" s="94"/>
      <c r="F98" s="94"/>
      <c r="G98" s="96"/>
    </row>
    <row r="99" spans="1:7" s="7" customFormat="1" x14ac:dyDescent="0.35">
      <c r="A99" s="25" t="s">
        <v>373</v>
      </c>
      <c r="B99" s="19" t="s">
        <v>16</v>
      </c>
      <c r="C99" s="13" t="s">
        <v>11</v>
      </c>
      <c r="D99" s="14">
        <v>339</v>
      </c>
      <c r="E99" s="33"/>
      <c r="F99" s="33"/>
      <c r="G99" s="96"/>
    </row>
    <row r="100" spans="1:7" s="7" customFormat="1" x14ac:dyDescent="0.35">
      <c r="A100" s="90" t="s">
        <v>374</v>
      </c>
      <c r="B100" s="94" t="s">
        <v>17</v>
      </c>
      <c r="C100" s="94"/>
      <c r="D100" s="94"/>
      <c r="E100" s="94"/>
      <c r="F100" s="94"/>
      <c r="G100" s="96"/>
    </row>
    <row r="101" spans="1:7" s="7" customFormat="1" x14ac:dyDescent="0.35">
      <c r="A101" s="25" t="s">
        <v>375</v>
      </c>
      <c r="B101" s="19" t="s">
        <v>251</v>
      </c>
      <c r="C101" s="13" t="s">
        <v>11</v>
      </c>
      <c r="D101" s="14">
        <v>32</v>
      </c>
      <c r="E101" s="33"/>
      <c r="F101" s="33"/>
      <c r="G101" s="96"/>
    </row>
    <row r="102" spans="1:7" s="7" customFormat="1" x14ac:dyDescent="0.35">
      <c r="A102" s="25" t="s">
        <v>376</v>
      </c>
      <c r="B102" s="19" t="s">
        <v>35</v>
      </c>
      <c r="C102" s="13" t="s">
        <v>11</v>
      </c>
      <c r="D102" s="14">
        <v>13</v>
      </c>
      <c r="E102" s="33"/>
      <c r="F102" s="33"/>
      <c r="G102" s="96"/>
    </row>
    <row r="103" spans="1:7" s="7" customFormat="1" x14ac:dyDescent="0.35">
      <c r="A103" s="25" t="s">
        <v>377</v>
      </c>
      <c r="B103" s="19" t="s">
        <v>252</v>
      </c>
      <c r="C103" s="13" t="s">
        <v>11</v>
      </c>
      <c r="D103" s="14">
        <v>58</v>
      </c>
      <c r="E103" s="33"/>
      <c r="F103" s="33"/>
      <c r="G103" s="96"/>
    </row>
    <row r="104" spans="1:7" s="7" customFormat="1" x14ac:dyDescent="0.35">
      <c r="A104" s="25" t="s">
        <v>378</v>
      </c>
      <c r="B104" s="19" t="s">
        <v>704</v>
      </c>
      <c r="C104" s="13" t="s">
        <v>11</v>
      </c>
      <c r="D104" s="14">
        <v>34</v>
      </c>
      <c r="E104" s="33"/>
      <c r="F104" s="33"/>
      <c r="G104" s="96"/>
    </row>
    <row r="105" spans="1:7" s="7" customFormat="1" x14ac:dyDescent="0.35">
      <c r="A105" s="90" t="s">
        <v>379</v>
      </c>
      <c r="B105" s="94" t="s">
        <v>36</v>
      </c>
      <c r="C105" s="94"/>
      <c r="D105" s="94"/>
      <c r="E105" s="94"/>
      <c r="F105" s="94"/>
      <c r="G105" s="96"/>
    </row>
    <row r="106" spans="1:7" s="7" customFormat="1" x14ac:dyDescent="0.35">
      <c r="A106" s="25" t="s">
        <v>380</v>
      </c>
      <c r="B106" s="19" t="s">
        <v>48</v>
      </c>
      <c r="C106" s="13" t="s">
        <v>11</v>
      </c>
      <c r="D106" s="14">
        <v>12.3</v>
      </c>
      <c r="E106" s="33"/>
      <c r="F106" s="33"/>
      <c r="G106" s="96"/>
    </row>
    <row r="107" spans="1:7" s="7" customFormat="1" x14ac:dyDescent="0.35">
      <c r="A107" s="25" t="s">
        <v>381</v>
      </c>
      <c r="B107" s="19" t="s">
        <v>37</v>
      </c>
      <c r="C107" s="13" t="s">
        <v>10</v>
      </c>
      <c r="D107" s="14">
        <v>24</v>
      </c>
      <c r="E107" s="33"/>
      <c r="F107" s="33"/>
      <c r="G107" s="96"/>
    </row>
    <row r="108" spans="1:7" s="7" customFormat="1" ht="34.799999999999997" x14ac:dyDescent="0.35">
      <c r="A108" s="25" t="s">
        <v>382</v>
      </c>
      <c r="B108" s="19" t="s">
        <v>115</v>
      </c>
      <c r="C108" s="13" t="s">
        <v>10</v>
      </c>
      <c r="D108" s="14">
        <v>395</v>
      </c>
      <c r="E108" s="33"/>
      <c r="F108" s="33"/>
      <c r="G108" s="96"/>
    </row>
    <row r="109" spans="1:7" s="7" customFormat="1" x14ac:dyDescent="0.35">
      <c r="A109" s="90" t="s">
        <v>383</v>
      </c>
      <c r="B109" s="94" t="s">
        <v>29</v>
      </c>
      <c r="C109" s="94"/>
      <c r="D109" s="94"/>
      <c r="E109" s="94"/>
      <c r="F109" s="94"/>
      <c r="G109" s="96"/>
    </row>
    <row r="110" spans="1:7" s="7" customFormat="1" ht="121.8" x14ac:dyDescent="0.35">
      <c r="A110" s="25" t="s">
        <v>384</v>
      </c>
      <c r="B110" s="19" t="s">
        <v>801</v>
      </c>
      <c r="C110" s="26" t="s">
        <v>10</v>
      </c>
      <c r="D110" s="14">
        <v>341</v>
      </c>
      <c r="E110" s="33"/>
      <c r="F110" s="33"/>
      <c r="G110" s="96"/>
    </row>
    <row r="111" spans="1:7" s="7" customFormat="1" ht="69.599999999999994" x14ac:dyDescent="0.35">
      <c r="A111" s="25" t="s">
        <v>385</v>
      </c>
      <c r="B111" s="19" t="s">
        <v>38</v>
      </c>
      <c r="C111" s="13" t="s">
        <v>12</v>
      </c>
      <c r="D111" s="14">
        <v>65</v>
      </c>
      <c r="E111" s="33"/>
      <c r="F111" s="33"/>
      <c r="G111" s="96"/>
    </row>
    <row r="112" spans="1:7" s="7" customFormat="1" x14ac:dyDescent="0.35">
      <c r="A112" s="90" t="s">
        <v>386</v>
      </c>
      <c r="B112" s="94" t="s">
        <v>18</v>
      </c>
      <c r="C112" s="94"/>
      <c r="D112" s="94"/>
      <c r="E112" s="94"/>
      <c r="F112" s="94"/>
      <c r="G112" s="96"/>
    </row>
    <row r="113" spans="1:7" s="7" customFormat="1" ht="52.2" x14ac:dyDescent="0.35">
      <c r="A113" s="25" t="s">
        <v>390</v>
      </c>
      <c r="B113" s="19" t="s">
        <v>39</v>
      </c>
      <c r="C113" s="13" t="s">
        <v>12</v>
      </c>
      <c r="D113" s="14">
        <v>21</v>
      </c>
      <c r="E113" s="33"/>
      <c r="F113" s="33"/>
      <c r="G113" s="96"/>
    </row>
    <row r="114" spans="1:7" s="7" customFormat="1" x14ac:dyDescent="0.35">
      <c r="A114" s="90" t="s">
        <v>387</v>
      </c>
      <c r="B114" s="94" t="s">
        <v>24</v>
      </c>
      <c r="C114" s="94"/>
      <c r="D114" s="94"/>
      <c r="E114" s="94"/>
      <c r="F114" s="94"/>
      <c r="G114" s="96"/>
    </row>
    <row r="115" spans="1:7" s="7" customFormat="1" x14ac:dyDescent="0.35">
      <c r="A115" s="25" t="s">
        <v>391</v>
      </c>
      <c r="B115" s="19" t="s">
        <v>49</v>
      </c>
      <c r="C115" s="13" t="s">
        <v>10</v>
      </c>
      <c r="D115" s="14">
        <v>731</v>
      </c>
      <c r="E115" s="33"/>
      <c r="F115" s="33"/>
      <c r="G115" s="96"/>
    </row>
    <row r="116" spans="1:7" s="7" customFormat="1" x14ac:dyDescent="0.35">
      <c r="A116" s="25" t="s">
        <v>392</v>
      </c>
      <c r="B116" s="19" t="s">
        <v>50</v>
      </c>
      <c r="C116" s="13" t="s">
        <v>10</v>
      </c>
      <c r="D116" s="14">
        <v>731</v>
      </c>
      <c r="E116" s="33"/>
      <c r="F116" s="33"/>
      <c r="G116" s="96"/>
    </row>
    <row r="117" spans="1:7" s="7" customFormat="1" ht="52.2" x14ac:dyDescent="0.35">
      <c r="A117" s="25" t="s">
        <v>393</v>
      </c>
      <c r="B117" s="17" t="s">
        <v>31</v>
      </c>
      <c r="C117" s="13" t="s">
        <v>10</v>
      </c>
      <c r="D117" s="14">
        <v>269</v>
      </c>
      <c r="E117" s="33"/>
      <c r="F117" s="33"/>
      <c r="G117" s="96"/>
    </row>
    <row r="118" spans="1:7" s="7" customFormat="1" ht="52.2" x14ac:dyDescent="0.35">
      <c r="A118" s="25" t="s">
        <v>394</v>
      </c>
      <c r="B118" s="17" t="s">
        <v>718</v>
      </c>
      <c r="C118" s="13" t="s">
        <v>10</v>
      </c>
      <c r="D118" s="14">
        <v>209</v>
      </c>
      <c r="E118" s="33"/>
      <c r="F118" s="33"/>
      <c r="G118" s="96"/>
    </row>
    <row r="119" spans="1:7" s="7" customFormat="1" ht="52.2" x14ac:dyDescent="0.35">
      <c r="A119" s="25" t="s">
        <v>395</v>
      </c>
      <c r="B119" s="17" t="s">
        <v>719</v>
      </c>
      <c r="C119" s="13" t="s">
        <v>10</v>
      </c>
      <c r="D119" s="14">
        <v>253</v>
      </c>
      <c r="E119" s="33"/>
      <c r="F119" s="33"/>
      <c r="G119" s="96"/>
    </row>
    <row r="120" spans="1:7" s="7" customFormat="1" ht="34.799999999999997" x14ac:dyDescent="0.35">
      <c r="A120" s="25" t="s">
        <v>396</v>
      </c>
      <c r="B120" s="17" t="s">
        <v>147</v>
      </c>
      <c r="C120" s="13" t="s">
        <v>10</v>
      </c>
      <c r="D120" s="14">
        <v>40</v>
      </c>
      <c r="E120" s="33"/>
      <c r="F120" s="33"/>
      <c r="G120" s="96"/>
    </row>
    <row r="121" spans="1:7" s="7" customFormat="1" x14ac:dyDescent="0.35">
      <c r="A121" s="90" t="s">
        <v>397</v>
      </c>
      <c r="B121" s="94" t="s">
        <v>40</v>
      </c>
      <c r="C121" s="94"/>
      <c r="D121" s="94"/>
      <c r="E121" s="94"/>
      <c r="F121" s="94"/>
      <c r="G121" s="96"/>
    </row>
    <row r="122" spans="1:7" s="7" customFormat="1" ht="139.19999999999999" x14ac:dyDescent="0.35">
      <c r="A122" s="25" t="s">
        <v>398</v>
      </c>
      <c r="B122" s="17" t="s">
        <v>51</v>
      </c>
      <c r="C122" s="13" t="s">
        <v>10</v>
      </c>
      <c r="D122" s="14">
        <v>42</v>
      </c>
      <c r="E122" s="33"/>
      <c r="F122" s="33"/>
      <c r="G122" s="96"/>
    </row>
    <row r="123" spans="1:7" s="7" customFormat="1" ht="174" x14ac:dyDescent="0.35">
      <c r="A123" s="25" t="s">
        <v>399</v>
      </c>
      <c r="B123" s="19" t="s">
        <v>686</v>
      </c>
      <c r="C123" s="13" t="s">
        <v>13</v>
      </c>
      <c r="D123" s="14">
        <v>4</v>
      </c>
      <c r="E123" s="33"/>
      <c r="F123" s="33"/>
      <c r="G123" s="96"/>
    </row>
    <row r="124" spans="1:7" s="7" customFormat="1" ht="191.4" x14ac:dyDescent="0.35">
      <c r="A124" s="25" t="s">
        <v>400</v>
      </c>
      <c r="B124" s="19" t="s">
        <v>687</v>
      </c>
      <c r="C124" s="13" t="s">
        <v>13</v>
      </c>
      <c r="D124" s="14">
        <v>3</v>
      </c>
      <c r="E124" s="33"/>
      <c r="F124" s="33"/>
      <c r="G124" s="96"/>
    </row>
    <row r="125" spans="1:7" s="7" customFormat="1" ht="156.6" x14ac:dyDescent="0.35">
      <c r="A125" s="25" t="s">
        <v>401</v>
      </c>
      <c r="B125" s="19" t="s">
        <v>689</v>
      </c>
      <c r="C125" s="13" t="s">
        <v>13</v>
      </c>
      <c r="D125" s="14">
        <v>3</v>
      </c>
      <c r="E125" s="33"/>
      <c r="F125" s="33"/>
      <c r="G125" s="96"/>
    </row>
    <row r="126" spans="1:7" s="7" customFormat="1" x14ac:dyDescent="0.35">
      <c r="A126" s="90" t="s">
        <v>402</v>
      </c>
      <c r="B126" s="94" t="s">
        <v>19</v>
      </c>
      <c r="C126" s="94"/>
      <c r="D126" s="94"/>
      <c r="E126" s="94"/>
      <c r="F126" s="94"/>
      <c r="G126" s="96"/>
    </row>
    <row r="127" spans="1:7" s="7" customFormat="1" ht="34.799999999999997" x14ac:dyDescent="0.35">
      <c r="A127" s="25" t="s">
        <v>403</v>
      </c>
      <c r="B127" s="19" t="s">
        <v>119</v>
      </c>
      <c r="C127" s="13" t="s">
        <v>10</v>
      </c>
      <c r="D127" s="14">
        <v>315</v>
      </c>
      <c r="E127" s="15"/>
      <c r="F127" s="33"/>
      <c r="G127" s="96"/>
    </row>
    <row r="128" spans="1:7" s="7" customFormat="1" x14ac:dyDescent="0.35">
      <c r="A128" s="25" t="s">
        <v>404</v>
      </c>
      <c r="B128" s="19" t="s">
        <v>25</v>
      </c>
      <c r="C128" s="13" t="s">
        <v>12</v>
      </c>
      <c r="D128" s="14">
        <v>39</v>
      </c>
      <c r="E128" s="15"/>
      <c r="F128" s="30"/>
      <c r="G128" s="96"/>
    </row>
    <row r="129" spans="1:31" s="7" customFormat="1" ht="34.799999999999997" x14ac:dyDescent="0.35">
      <c r="A129" s="25" t="s">
        <v>405</v>
      </c>
      <c r="B129" s="19" t="s">
        <v>711</v>
      </c>
      <c r="C129" s="13" t="s">
        <v>10</v>
      </c>
      <c r="D129" s="14">
        <v>47</v>
      </c>
      <c r="E129" s="15"/>
      <c r="F129" s="30"/>
      <c r="G129" s="96"/>
    </row>
    <row r="130" spans="1:31" s="7" customFormat="1" x14ac:dyDescent="0.35">
      <c r="A130" s="90" t="s">
        <v>406</v>
      </c>
      <c r="B130" s="94" t="s">
        <v>20</v>
      </c>
      <c r="C130" s="94"/>
      <c r="D130" s="94"/>
      <c r="E130" s="94"/>
      <c r="F130" s="94"/>
      <c r="G130" s="96"/>
    </row>
    <row r="131" spans="1:31" s="7" customFormat="1" ht="52.2" x14ac:dyDescent="0.35">
      <c r="A131" s="25" t="s">
        <v>407</v>
      </c>
      <c r="B131" s="19" t="s">
        <v>285</v>
      </c>
      <c r="C131" s="13" t="s">
        <v>13</v>
      </c>
      <c r="D131" s="14">
        <v>1</v>
      </c>
      <c r="E131" s="38"/>
      <c r="F131" s="33"/>
      <c r="G131" s="96"/>
    </row>
    <row r="132" spans="1:31" s="7" customFormat="1" ht="87" x14ac:dyDescent="0.35">
      <c r="A132" s="25" t="s">
        <v>408</v>
      </c>
      <c r="B132" s="19" t="s">
        <v>21</v>
      </c>
      <c r="C132" s="13" t="s">
        <v>13</v>
      </c>
      <c r="D132" s="14">
        <f>8*3</f>
        <v>24</v>
      </c>
      <c r="E132" s="33"/>
      <c r="F132" s="33"/>
      <c r="G132" s="96"/>
    </row>
    <row r="133" spans="1:31" s="22" customFormat="1" ht="87" x14ac:dyDescent="0.35">
      <c r="A133" s="25" t="s">
        <v>409</v>
      </c>
      <c r="B133" s="19" t="s">
        <v>22</v>
      </c>
      <c r="C133" s="13" t="s">
        <v>13</v>
      </c>
      <c r="D133" s="14">
        <v>3</v>
      </c>
      <c r="E133" s="33"/>
      <c r="F133" s="33"/>
      <c r="G133" s="96"/>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1"/>
    </row>
    <row r="134" spans="1:31" s="22" customFormat="1" ht="69.599999999999994" x14ac:dyDescent="0.35">
      <c r="A134" s="25" t="s">
        <v>410</v>
      </c>
      <c r="B134" s="19" t="s">
        <v>42</v>
      </c>
      <c r="C134" s="13" t="s">
        <v>13</v>
      </c>
      <c r="D134" s="14">
        <v>4</v>
      </c>
      <c r="E134" s="33"/>
      <c r="F134" s="33"/>
      <c r="G134" s="96"/>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1"/>
    </row>
    <row r="135" spans="1:31" s="7" customFormat="1" ht="69.599999999999994" x14ac:dyDescent="0.35">
      <c r="A135" s="25" t="s">
        <v>411</v>
      </c>
      <c r="B135" s="19" t="s">
        <v>41</v>
      </c>
      <c r="C135" s="13" t="s">
        <v>13</v>
      </c>
      <c r="D135" s="14">
        <v>4</v>
      </c>
      <c r="E135" s="38"/>
      <c r="F135" s="33"/>
      <c r="G135" s="96"/>
      <c r="H135" s="20"/>
      <c r="I135" s="20"/>
      <c r="J135" s="20"/>
      <c r="K135" s="20"/>
    </row>
    <row r="136" spans="1:31" s="36" customFormat="1" ht="87" x14ac:dyDescent="0.3">
      <c r="A136" s="25" t="s">
        <v>412</v>
      </c>
      <c r="B136" s="19" t="s">
        <v>43</v>
      </c>
      <c r="C136" s="13" t="s">
        <v>13</v>
      </c>
      <c r="D136" s="14">
        <v>12</v>
      </c>
      <c r="E136" s="33"/>
      <c r="F136" s="33"/>
      <c r="G136" s="96"/>
      <c r="H136" s="39"/>
      <c r="I136" s="40"/>
      <c r="J136" s="39"/>
      <c r="K136" s="39"/>
    </row>
    <row r="137" spans="1:31" s="7" customFormat="1" ht="52.2" x14ac:dyDescent="0.35">
      <c r="A137" s="25" t="s">
        <v>413</v>
      </c>
      <c r="B137" s="19" t="s">
        <v>52</v>
      </c>
      <c r="C137" s="13" t="s">
        <v>13</v>
      </c>
      <c r="D137" s="14">
        <v>3</v>
      </c>
      <c r="E137" s="38"/>
      <c r="F137" s="33"/>
      <c r="G137" s="96"/>
      <c r="H137" s="20"/>
      <c r="I137" s="20"/>
      <c r="J137" s="20"/>
      <c r="K137" s="20"/>
    </row>
    <row r="138" spans="1:31" s="7" customFormat="1" ht="52.2" x14ac:dyDescent="0.35">
      <c r="A138" s="25" t="s">
        <v>414</v>
      </c>
      <c r="B138" s="19" t="s">
        <v>53</v>
      </c>
      <c r="C138" s="13" t="s">
        <v>13</v>
      </c>
      <c r="D138" s="14">
        <v>2</v>
      </c>
      <c r="E138" s="38"/>
      <c r="F138" s="33"/>
      <c r="G138" s="96"/>
      <c r="H138" s="20"/>
      <c r="I138" s="20"/>
      <c r="J138" s="20"/>
      <c r="K138" s="20"/>
    </row>
    <row r="139" spans="1:31" s="7" customFormat="1" ht="52.2" x14ac:dyDescent="0.35">
      <c r="A139" s="25" t="s">
        <v>415</v>
      </c>
      <c r="B139" s="19" t="s">
        <v>26</v>
      </c>
      <c r="C139" s="13" t="s">
        <v>13</v>
      </c>
      <c r="D139" s="14">
        <v>8</v>
      </c>
      <c r="E139" s="33"/>
      <c r="F139" s="33"/>
      <c r="G139" s="96"/>
      <c r="H139" s="20"/>
      <c r="I139" s="20"/>
      <c r="J139" s="20"/>
      <c r="K139" s="20"/>
    </row>
    <row r="140" spans="1:31" s="7" customFormat="1" ht="52.2" x14ac:dyDescent="0.35">
      <c r="A140" s="25" t="s">
        <v>416</v>
      </c>
      <c r="B140" s="19" t="s">
        <v>23</v>
      </c>
      <c r="C140" s="13" t="s">
        <v>13</v>
      </c>
      <c r="D140" s="14">
        <v>3</v>
      </c>
      <c r="E140" s="38"/>
      <c r="F140" s="33"/>
      <c r="G140" s="96"/>
      <c r="H140" s="20"/>
      <c r="I140" s="20"/>
      <c r="J140" s="20"/>
      <c r="K140" s="20"/>
    </row>
    <row r="141" spans="1:31" s="7" customFormat="1" ht="87" x14ac:dyDescent="0.35">
      <c r="A141" s="25" t="s">
        <v>417</v>
      </c>
      <c r="B141" s="19" t="s">
        <v>44</v>
      </c>
      <c r="C141" s="13" t="s">
        <v>13</v>
      </c>
      <c r="D141" s="14">
        <v>6</v>
      </c>
      <c r="E141" s="33"/>
      <c r="F141" s="33"/>
      <c r="G141" s="96"/>
      <c r="H141" s="20"/>
      <c r="I141" s="20"/>
      <c r="J141" s="20"/>
      <c r="K141" s="20"/>
    </row>
    <row r="142" spans="1:31" s="7" customFormat="1" ht="104.4" x14ac:dyDescent="0.35">
      <c r="A142" s="25" t="s">
        <v>418</v>
      </c>
      <c r="B142" s="19" t="s">
        <v>283</v>
      </c>
      <c r="C142" s="13" t="s">
        <v>13</v>
      </c>
      <c r="D142" s="14">
        <v>1</v>
      </c>
      <c r="E142" s="33"/>
      <c r="F142" s="33"/>
      <c r="G142" s="96"/>
      <c r="H142" s="20"/>
      <c r="I142" s="20"/>
      <c r="J142" s="20"/>
      <c r="K142" s="20"/>
    </row>
    <row r="143" spans="1:31" s="7" customFormat="1" x14ac:dyDescent="0.35">
      <c r="A143" s="90" t="s">
        <v>419</v>
      </c>
      <c r="B143" s="94" t="s">
        <v>45</v>
      </c>
      <c r="C143" s="94"/>
      <c r="D143" s="94"/>
      <c r="E143" s="94"/>
      <c r="F143" s="94"/>
      <c r="G143" s="96"/>
      <c r="H143" s="20"/>
      <c r="I143" s="20"/>
      <c r="J143" s="20"/>
      <c r="K143" s="20"/>
    </row>
    <row r="144" spans="1:31" s="7" customFormat="1" x14ac:dyDescent="0.35">
      <c r="A144" s="25" t="s">
        <v>420</v>
      </c>
      <c r="B144" s="19" t="s">
        <v>148</v>
      </c>
      <c r="C144" s="13" t="s">
        <v>13</v>
      </c>
      <c r="D144" s="14">
        <v>3</v>
      </c>
      <c r="E144" s="33"/>
      <c r="F144" s="33"/>
      <c r="G144" s="96"/>
      <c r="H144" s="20"/>
      <c r="I144" s="20"/>
      <c r="J144" s="20"/>
      <c r="K144" s="20"/>
    </row>
    <row r="145" spans="1:11" s="7" customFormat="1" ht="52.2" x14ac:dyDescent="0.35">
      <c r="A145" s="25" t="s">
        <v>421</v>
      </c>
      <c r="B145" s="17" t="s">
        <v>27</v>
      </c>
      <c r="C145" s="13" t="s">
        <v>13</v>
      </c>
      <c r="D145" s="42">
        <v>6</v>
      </c>
      <c r="E145" s="33"/>
      <c r="F145" s="33"/>
      <c r="G145" s="96"/>
      <c r="H145" s="20"/>
      <c r="I145" s="20"/>
      <c r="J145" s="20"/>
      <c r="K145" s="20"/>
    </row>
    <row r="146" spans="1:11" s="7" customFormat="1" ht="34.799999999999997" x14ac:dyDescent="0.35">
      <c r="A146" s="25" t="s">
        <v>422</v>
      </c>
      <c r="B146" s="17" t="s">
        <v>54</v>
      </c>
      <c r="C146" s="13" t="s">
        <v>13</v>
      </c>
      <c r="D146" s="42">
        <v>1</v>
      </c>
      <c r="E146" s="33"/>
      <c r="F146" s="33"/>
      <c r="G146" s="96"/>
      <c r="H146" s="20"/>
      <c r="I146" s="20"/>
      <c r="J146" s="20"/>
      <c r="K146" s="20"/>
    </row>
    <row r="147" spans="1:11" s="7" customFormat="1" ht="34.799999999999997" x14ac:dyDescent="0.35">
      <c r="A147" s="25" t="s">
        <v>423</v>
      </c>
      <c r="B147" s="17" t="s">
        <v>47</v>
      </c>
      <c r="C147" s="13" t="s">
        <v>13</v>
      </c>
      <c r="D147" s="42">
        <v>1</v>
      </c>
      <c r="E147" s="33"/>
      <c r="F147" s="33"/>
      <c r="G147" s="96"/>
      <c r="H147" s="20"/>
      <c r="I147" s="20"/>
      <c r="J147" s="20"/>
      <c r="K147" s="20"/>
    </row>
    <row r="148" spans="1:11" s="7" customFormat="1" ht="34.799999999999997" x14ac:dyDescent="0.35">
      <c r="A148" s="25" t="s">
        <v>424</v>
      </c>
      <c r="B148" s="17" t="s">
        <v>28</v>
      </c>
      <c r="C148" s="13" t="s">
        <v>13</v>
      </c>
      <c r="D148" s="42">
        <v>1</v>
      </c>
      <c r="E148" s="33"/>
      <c r="F148" s="33"/>
      <c r="G148" s="96"/>
      <c r="H148" s="20"/>
      <c r="I148" s="20"/>
      <c r="J148" s="20"/>
      <c r="K148" s="20"/>
    </row>
    <row r="149" spans="1:11" s="7" customFormat="1" x14ac:dyDescent="0.35">
      <c r="A149" s="25" t="s">
        <v>425</v>
      </c>
      <c r="B149" s="51" t="s">
        <v>149</v>
      </c>
      <c r="C149" s="13" t="s">
        <v>13</v>
      </c>
      <c r="D149" s="42">
        <v>1</v>
      </c>
      <c r="E149" s="33"/>
      <c r="F149" s="33"/>
      <c r="G149" s="96"/>
      <c r="H149" s="20"/>
      <c r="I149" s="20"/>
      <c r="J149" s="20"/>
      <c r="K149" s="20"/>
    </row>
    <row r="150" spans="1:11" s="7" customFormat="1" x14ac:dyDescent="0.35">
      <c r="A150" s="25" t="s">
        <v>426</v>
      </c>
      <c r="B150" s="51" t="s">
        <v>150</v>
      </c>
      <c r="C150" s="13" t="s">
        <v>13</v>
      </c>
      <c r="D150" s="42">
        <v>1</v>
      </c>
      <c r="E150" s="33"/>
      <c r="F150" s="33"/>
      <c r="G150" s="96"/>
      <c r="H150" s="20"/>
      <c r="I150" s="20"/>
      <c r="J150" s="20"/>
      <c r="K150" s="20"/>
    </row>
    <row r="151" spans="1:11" s="7" customFormat="1" x14ac:dyDescent="0.35">
      <c r="A151" s="90" t="s">
        <v>427</v>
      </c>
      <c r="B151" s="117" t="s">
        <v>151</v>
      </c>
      <c r="C151" s="118"/>
      <c r="D151" s="118"/>
      <c r="E151" s="118"/>
      <c r="F151" s="119"/>
      <c r="G151" s="96"/>
      <c r="H151" s="20"/>
      <c r="I151" s="20"/>
      <c r="J151" s="20"/>
      <c r="K151" s="20"/>
    </row>
    <row r="152" spans="1:11" s="7" customFormat="1" x14ac:dyDescent="0.35">
      <c r="A152" s="25" t="s">
        <v>428</v>
      </c>
      <c r="B152" s="17" t="s">
        <v>56</v>
      </c>
      <c r="C152" s="13" t="s">
        <v>13</v>
      </c>
      <c r="D152" s="14">
        <v>3</v>
      </c>
      <c r="E152" s="33"/>
      <c r="F152" s="33"/>
      <c r="G152" s="96"/>
      <c r="H152" s="20"/>
      <c r="I152" s="20"/>
      <c r="J152" s="20"/>
      <c r="K152" s="20"/>
    </row>
    <row r="153" spans="1:11" s="7" customFormat="1" x14ac:dyDescent="0.35">
      <c r="A153" s="84">
        <v>2.2999999999999998</v>
      </c>
      <c r="B153" s="104" t="s">
        <v>429</v>
      </c>
      <c r="C153" s="105"/>
      <c r="D153" s="105"/>
      <c r="E153" s="105"/>
      <c r="F153" s="106"/>
      <c r="G153" s="96"/>
      <c r="H153" s="20"/>
      <c r="I153" s="20"/>
      <c r="J153" s="20"/>
      <c r="K153" s="20"/>
    </row>
    <row r="154" spans="1:11" s="7" customFormat="1" x14ac:dyDescent="0.35">
      <c r="A154" s="90" t="s">
        <v>430</v>
      </c>
      <c r="B154" s="94" t="s">
        <v>15</v>
      </c>
      <c r="C154" s="94"/>
      <c r="D154" s="94"/>
      <c r="E154" s="94"/>
      <c r="F154" s="94"/>
      <c r="G154" s="96"/>
      <c r="H154" s="20"/>
      <c r="I154" s="20"/>
      <c r="J154" s="20"/>
      <c r="K154" s="20"/>
    </row>
    <row r="155" spans="1:11" s="7" customFormat="1" x14ac:dyDescent="0.35">
      <c r="A155" s="25" t="s">
        <v>431</v>
      </c>
      <c r="B155" s="19" t="s">
        <v>16</v>
      </c>
      <c r="C155" s="13" t="s">
        <v>11</v>
      </c>
      <c r="D155" s="14">
        <v>383</v>
      </c>
      <c r="E155" s="33"/>
      <c r="F155" s="33"/>
      <c r="G155" s="96"/>
      <c r="H155" s="20"/>
      <c r="I155" s="20"/>
      <c r="J155" s="20"/>
      <c r="K155" s="20"/>
    </row>
    <row r="156" spans="1:11" s="7" customFormat="1" x14ac:dyDescent="0.35">
      <c r="A156" s="90" t="s">
        <v>432</v>
      </c>
      <c r="B156" s="94" t="s">
        <v>17</v>
      </c>
      <c r="C156" s="94"/>
      <c r="D156" s="94"/>
      <c r="E156" s="94"/>
      <c r="F156" s="94"/>
      <c r="G156" s="96"/>
      <c r="H156" s="20"/>
      <c r="I156" s="20"/>
      <c r="J156" s="20"/>
      <c r="K156" s="20"/>
    </row>
    <row r="157" spans="1:11" s="7" customFormat="1" x14ac:dyDescent="0.35">
      <c r="A157" s="25" t="s">
        <v>433</v>
      </c>
      <c r="B157" s="19" t="s">
        <v>251</v>
      </c>
      <c r="C157" s="13" t="s">
        <v>11</v>
      </c>
      <c r="D157" s="14">
        <v>30</v>
      </c>
      <c r="E157" s="33"/>
      <c r="F157" s="33"/>
      <c r="G157" s="96"/>
      <c r="H157" s="20"/>
      <c r="I157" s="20"/>
      <c r="J157" s="20"/>
      <c r="K157" s="20"/>
    </row>
    <row r="158" spans="1:11" s="7" customFormat="1" x14ac:dyDescent="0.35">
      <c r="A158" s="25" t="s">
        <v>434</v>
      </c>
      <c r="B158" s="19" t="s">
        <v>35</v>
      </c>
      <c r="C158" s="13" t="s">
        <v>11</v>
      </c>
      <c r="D158" s="14">
        <v>12</v>
      </c>
      <c r="E158" s="33"/>
      <c r="F158" s="33"/>
      <c r="G158" s="96"/>
      <c r="H158" s="20"/>
      <c r="I158" s="20"/>
      <c r="J158" s="20"/>
      <c r="K158" s="20"/>
    </row>
    <row r="159" spans="1:11" s="7" customFormat="1" x14ac:dyDescent="0.35">
      <c r="A159" s="25" t="s">
        <v>435</v>
      </c>
      <c r="B159" s="19" t="s">
        <v>252</v>
      </c>
      <c r="C159" s="13" t="s">
        <v>11</v>
      </c>
      <c r="D159" s="14">
        <v>65</v>
      </c>
      <c r="E159" s="33"/>
      <c r="F159" s="33"/>
      <c r="G159" s="96"/>
      <c r="H159" s="20"/>
      <c r="I159" s="20"/>
      <c r="J159" s="20"/>
      <c r="K159" s="20"/>
    </row>
    <row r="160" spans="1:11" s="7" customFormat="1" x14ac:dyDescent="0.35">
      <c r="A160" s="25" t="s">
        <v>436</v>
      </c>
      <c r="B160" s="19" t="s">
        <v>704</v>
      </c>
      <c r="C160" s="13" t="s">
        <v>11</v>
      </c>
      <c r="D160" s="14">
        <v>38</v>
      </c>
      <c r="E160" s="33"/>
      <c r="F160" s="33"/>
      <c r="G160" s="96"/>
      <c r="H160" s="20"/>
      <c r="I160" s="20"/>
      <c r="J160" s="20"/>
      <c r="K160" s="20"/>
    </row>
    <row r="161" spans="1:11" s="7" customFormat="1" x14ac:dyDescent="0.35">
      <c r="A161" s="90" t="s">
        <v>437</v>
      </c>
      <c r="B161" s="94" t="s">
        <v>36</v>
      </c>
      <c r="C161" s="94"/>
      <c r="D161" s="94"/>
      <c r="E161" s="94"/>
      <c r="F161" s="94"/>
      <c r="G161" s="96"/>
      <c r="H161" s="20"/>
      <c r="I161" s="20"/>
      <c r="J161" s="20"/>
      <c r="K161" s="20"/>
    </row>
    <row r="162" spans="1:11" s="7" customFormat="1" ht="40.200000000000003" customHeight="1" x14ac:dyDescent="0.35">
      <c r="A162" s="25" t="s">
        <v>438</v>
      </c>
      <c r="B162" s="19" t="s">
        <v>48</v>
      </c>
      <c r="C162" s="13" t="s">
        <v>11</v>
      </c>
      <c r="D162" s="14">
        <v>12</v>
      </c>
      <c r="E162" s="33"/>
      <c r="F162" s="33"/>
      <c r="G162" s="96"/>
      <c r="H162" s="20"/>
      <c r="I162" s="20"/>
      <c r="J162" s="20"/>
      <c r="K162" s="20"/>
    </row>
    <row r="163" spans="1:11" s="7" customFormat="1" x14ac:dyDescent="0.35">
      <c r="A163" s="25" t="s">
        <v>439</v>
      </c>
      <c r="B163" s="19" t="s">
        <v>37</v>
      </c>
      <c r="C163" s="13" t="s">
        <v>10</v>
      </c>
      <c r="D163" s="14">
        <v>27</v>
      </c>
      <c r="E163" s="33"/>
      <c r="F163" s="33"/>
      <c r="G163" s="96"/>
      <c r="H163" s="20"/>
      <c r="I163" s="20"/>
      <c r="J163" s="20"/>
      <c r="K163" s="20"/>
    </row>
    <row r="164" spans="1:11" s="7" customFormat="1" ht="34.799999999999997" x14ac:dyDescent="0.35">
      <c r="A164" s="25" t="s">
        <v>440</v>
      </c>
      <c r="B164" s="19" t="s">
        <v>115</v>
      </c>
      <c r="C164" s="13" t="s">
        <v>10</v>
      </c>
      <c r="D164" s="14">
        <v>372</v>
      </c>
      <c r="E164" s="33"/>
      <c r="F164" s="33"/>
      <c r="G164" s="96"/>
      <c r="H164" s="20"/>
      <c r="I164" s="20"/>
      <c r="J164" s="20"/>
      <c r="K164" s="20"/>
    </row>
    <row r="165" spans="1:11" s="7" customFormat="1" x14ac:dyDescent="0.35">
      <c r="A165" s="90" t="s">
        <v>441</v>
      </c>
      <c r="B165" s="94" t="s">
        <v>29</v>
      </c>
      <c r="C165" s="94"/>
      <c r="D165" s="94"/>
      <c r="E165" s="94"/>
      <c r="F165" s="94"/>
      <c r="G165" s="96"/>
      <c r="H165" s="20"/>
      <c r="I165" s="20"/>
      <c r="J165" s="20"/>
      <c r="K165" s="20"/>
    </row>
    <row r="166" spans="1:11" s="7" customFormat="1" ht="121.8" x14ac:dyDescent="0.35">
      <c r="A166" s="25" t="s">
        <v>442</v>
      </c>
      <c r="B166" s="19" t="s">
        <v>801</v>
      </c>
      <c r="C166" s="26" t="s">
        <v>10</v>
      </c>
      <c r="D166" s="14">
        <v>383</v>
      </c>
      <c r="E166" s="33"/>
      <c r="F166" s="33"/>
      <c r="G166" s="96"/>
      <c r="H166" s="20"/>
      <c r="I166" s="20"/>
      <c r="J166" s="20"/>
      <c r="K166" s="20"/>
    </row>
    <row r="167" spans="1:11" s="7" customFormat="1" ht="69.599999999999994" x14ac:dyDescent="0.35">
      <c r="A167" s="25" t="s">
        <v>443</v>
      </c>
      <c r="B167" s="19" t="s">
        <v>38</v>
      </c>
      <c r="C167" s="13" t="s">
        <v>12</v>
      </c>
      <c r="D167" s="14">
        <v>74</v>
      </c>
      <c r="E167" s="33"/>
      <c r="F167" s="33"/>
      <c r="G167" s="96"/>
      <c r="H167" s="20"/>
      <c r="I167" s="20"/>
      <c r="J167" s="20"/>
      <c r="K167" s="20"/>
    </row>
    <row r="168" spans="1:11" s="7" customFormat="1" x14ac:dyDescent="0.35">
      <c r="A168" s="90" t="s">
        <v>444</v>
      </c>
      <c r="B168" s="94" t="s">
        <v>18</v>
      </c>
      <c r="C168" s="94"/>
      <c r="D168" s="94"/>
      <c r="E168" s="94"/>
      <c r="F168" s="94"/>
      <c r="G168" s="96"/>
      <c r="H168" s="20"/>
      <c r="I168" s="20"/>
      <c r="J168" s="20"/>
      <c r="K168" s="20"/>
    </row>
    <row r="169" spans="1:11" s="7" customFormat="1" ht="52.2" x14ac:dyDescent="0.35">
      <c r="A169" s="25" t="s">
        <v>445</v>
      </c>
      <c r="B169" s="19" t="s">
        <v>39</v>
      </c>
      <c r="C169" s="13" t="s">
        <v>12</v>
      </c>
      <c r="D169" s="14">
        <v>34</v>
      </c>
      <c r="E169" s="33"/>
      <c r="F169" s="33"/>
      <c r="G169" s="96"/>
      <c r="H169" s="20"/>
      <c r="I169" s="20"/>
      <c r="J169" s="20"/>
      <c r="K169" s="20"/>
    </row>
    <row r="170" spans="1:11" s="7" customFormat="1" x14ac:dyDescent="0.35">
      <c r="A170" s="90" t="s">
        <v>446</v>
      </c>
      <c r="B170" s="94" t="s">
        <v>24</v>
      </c>
      <c r="C170" s="94"/>
      <c r="D170" s="94"/>
      <c r="E170" s="94"/>
      <c r="F170" s="94"/>
      <c r="G170" s="96"/>
      <c r="H170" s="20"/>
      <c r="I170" s="20"/>
      <c r="J170" s="20"/>
      <c r="K170" s="20"/>
    </row>
    <row r="171" spans="1:11" s="7" customFormat="1" x14ac:dyDescent="0.35">
      <c r="A171" s="25" t="s">
        <v>447</v>
      </c>
      <c r="B171" s="19" t="s">
        <v>49</v>
      </c>
      <c r="C171" s="13" t="s">
        <v>10</v>
      </c>
      <c r="D171" s="14">
        <v>770</v>
      </c>
      <c r="E171" s="33"/>
      <c r="F171" s="33"/>
      <c r="G171" s="96"/>
      <c r="H171" s="20"/>
      <c r="I171" s="20"/>
      <c r="J171" s="20"/>
      <c r="K171" s="20"/>
    </row>
    <row r="172" spans="1:11" s="7" customFormat="1" x14ac:dyDescent="0.35">
      <c r="A172" s="25" t="s">
        <v>448</v>
      </c>
      <c r="B172" s="19" t="s">
        <v>50</v>
      </c>
      <c r="C172" s="13" t="s">
        <v>10</v>
      </c>
      <c r="D172" s="14">
        <v>770</v>
      </c>
      <c r="E172" s="33"/>
      <c r="F172" s="33"/>
      <c r="G172" s="96"/>
      <c r="H172" s="20"/>
      <c r="I172" s="20"/>
      <c r="J172" s="20"/>
      <c r="K172" s="20"/>
    </row>
    <row r="173" spans="1:11" s="7" customFormat="1" ht="52.2" x14ac:dyDescent="0.35">
      <c r="A173" s="25" t="s">
        <v>449</v>
      </c>
      <c r="B173" s="17" t="s">
        <v>31</v>
      </c>
      <c r="C173" s="13" t="s">
        <v>10</v>
      </c>
      <c r="D173" s="14">
        <v>261</v>
      </c>
      <c r="E173" s="33"/>
      <c r="F173" s="33"/>
      <c r="G173" s="96"/>
      <c r="H173" s="20"/>
      <c r="I173" s="20"/>
      <c r="J173" s="20"/>
      <c r="K173" s="20"/>
    </row>
    <row r="174" spans="1:11" s="7" customFormat="1" ht="52.2" x14ac:dyDescent="0.35">
      <c r="A174" s="25" t="s">
        <v>450</v>
      </c>
      <c r="B174" s="17" t="s">
        <v>718</v>
      </c>
      <c r="C174" s="13" t="s">
        <v>10</v>
      </c>
      <c r="D174" s="14">
        <v>203</v>
      </c>
      <c r="E174" s="33"/>
      <c r="F174" s="33"/>
      <c r="G174" s="96"/>
      <c r="H174" s="20"/>
      <c r="I174" s="20"/>
      <c r="J174" s="20"/>
      <c r="K174" s="20"/>
    </row>
    <row r="175" spans="1:11" s="7" customFormat="1" ht="52.2" x14ac:dyDescent="0.35">
      <c r="A175" s="25" t="s">
        <v>451</v>
      </c>
      <c r="B175" s="17" t="s">
        <v>719</v>
      </c>
      <c r="C175" s="13" t="s">
        <v>10</v>
      </c>
      <c r="D175" s="14">
        <v>307</v>
      </c>
      <c r="E175" s="33"/>
      <c r="F175" s="33"/>
      <c r="G175" s="96"/>
      <c r="H175" s="20"/>
      <c r="I175" s="20"/>
      <c r="J175" s="20"/>
      <c r="K175" s="20"/>
    </row>
    <row r="176" spans="1:11" s="7" customFormat="1" ht="34.799999999999997" x14ac:dyDescent="0.35">
      <c r="A176" s="25" t="s">
        <v>452</v>
      </c>
      <c r="B176" s="17" t="s">
        <v>147</v>
      </c>
      <c r="C176" s="13" t="s">
        <v>10</v>
      </c>
      <c r="D176" s="14">
        <v>36</v>
      </c>
      <c r="E176" s="33"/>
      <c r="F176" s="33"/>
      <c r="G176" s="96"/>
      <c r="H176" s="20"/>
      <c r="I176" s="20"/>
      <c r="J176" s="20"/>
      <c r="K176" s="20"/>
    </row>
    <row r="177" spans="1:12" s="7" customFormat="1" x14ac:dyDescent="0.35">
      <c r="A177" s="90" t="s">
        <v>453</v>
      </c>
      <c r="B177" s="94" t="s">
        <v>40</v>
      </c>
      <c r="C177" s="94"/>
      <c r="D177" s="94"/>
      <c r="E177" s="94"/>
      <c r="F177" s="94"/>
      <c r="G177" s="96"/>
      <c r="H177" s="20"/>
      <c r="I177" s="20"/>
      <c r="J177" s="20"/>
      <c r="K177" s="20"/>
    </row>
    <row r="178" spans="1:12" s="7" customFormat="1" ht="139.19999999999999" x14ac:dyDescent="0.35">
      <c r="A178" s="25" t="s">
        <v>454</v>
      </c>
      <c r="B178" s="17" t="s">
        <v>51</v>
      </c>
      <c r="C178" s="13" t="s">
        <v>10</v>
      </c>
      <c r="D178" s="14">
        <v>51</v>
      </c>
      <c r="E178" s="33"/>
      <c r="F178" s="33"/>
      <c r="G178" s="96"/>
      <c r="H178" s="20"/>
      <c r="I178" s="20"/>
      <c r="J178" s="20"/>
      <c r="K178" s="20"/>
    </row>
    <row r="179" spans="1:12" s="7" customFormat="1" ht="174" x14ac:dyDescent="0.35">
      <c r="A179" s="25" t="s">
        <v>455</v>
      </c>
      <c r="B179" s="19" t="s">
        <v>686</v>
      </c>
      <c r="C179" s="13" t="s">
        <v>13</v>
      </c>
      <c r="D179" s="14">
        <v>5</v>
      </c>
      <c r="E179" s="33"/>
      <c r="F179" s="33"/>
      <c r="G179" s="96"/>
      <c r="H179" s="20"/>
      <c r="I179" s="20"/>
      <c r="J179" s="20"/>
      <c r="K179" s="20"/>
    </row>
    <row r="180" spans="1:12" s="7" customFormat="1" ht="191.4" x14ac:dyDescent="0.35">
      <c r="A180" s="25" t="s">
        <v>456</v>
      </c>
      <c r="B180" s="19" t="s">
        <v>687</v>
      </c>
      <c r="C180" s="13" t="s">
        <v>13</v>
      </c>
      <c r="D180" s="14">
        <v>4</v>
      </c>
      <c r="E180" s="33"/>
      <c r="F180" s="33"/>
      <c r="G180" s="96"/>
      <c r="H180" s="20"/>
      <c r="I180" s="20"/>
      <c r="J180" s="20"/>
      <c r="K180" s="20"/>
    </row>
    <row r="181" spans="1:12" s="7" customFormat="1" ht="156.6" x14ac:dyDescent="0.35">
      <c r="A181" s="25" t="s">
        <v>457</v>
      </c>
      <c r="B181" s="19" t="s">
        <v>689</v>
      </c>
      <c r="C181" s="13" t="s">
        <v>13</v>
      </c>
      <c r="D181" s="14">
        <v>1</v>
      </c>
      <c r="E181" s="33"/>
      <c r="F181" s="33"/>
      <c r="G181" s="96"/>
      <c r="H181" s="20"/>
      <c r="I181" s="20"/>
      <c r="J181" s="20"/>
      <c r="K181" s="20"/>
    </row>
    <row r="182" spans="1:12" s="7" customFormat="1" x14ac:dyDescent="0.35">
      <c r="A182" s="90" t="s">
        <v>458</v>
      </c>
      <c r="B182" s="94" t="s">
        <v>19</v>
      </c>
      <c r="C182" s="94"/>
      <c r="D182" s="94"/>
      <c r="E182" s="94"/>
      <c r="F182" s="94"/>
      <c r="G182" s="96"/>
      <c r="H182" s="20"/>
      <c r="I182" s="20"/>
      <c r="J182" s="20"/>
      <c r="K182" s="20"/>
    </row>
    <row r="183" spans="1:12" s="7" customFormat="1" ht="34.799999999999997" x14ac:dyDescent="0.35">
      <c r="A183" s="25" t="s">
        <v>459</v>
      </c>
      <c r="B183" s="19" t="s">
        <v>119</v>
      </c>
      <c r="C183" s="13" t="s">
        <v>10</v>
      </c>
      <c r="D183" s="14">
        <v>360</v>
      </c>
      <c r="E183" s="15"/>
      <c r="F183" s="33"/>
      <c r="G183" s="96"/>
      <c r="H183" s="20"/>
      <c r="I183" s="20"/>
      <c r="J183" s="20"/>
      <c r="K183" s="20"/>
    </row>
    <row r="184" spans="1:12" s="7" customFormat="1" x14ac:dyDescent="0.35">
      <c r="A184" s="25" t="s">
        <v>460</v>
      </c>
      <c r="B184" s="19" t="s">
        <v>712</v>
      </c>
      <c r="C184" s="13" t="s">
        <v>12</v>
      </c>
      <c r="D184" s="14">
        <v>26</v>
      </c>
      <c r="E184" s="15"/>
      <c r="F184" s="30"/>
      <c r="G184" s="96"/>
      <c r="H184" s="20"/>
      <c r="I184" s="20"/>
      <c r="J184" s="20"/>
      <c r="K184" s="20"/>
    </row>
    <row r="185" spans="1:12" s="7" customFormat="1" ht="34.799999999999997" x14ac:dyDescent="0.35">
      <c r="A185" s="25" t="s">
        <v>461</v>
      </c>
      <c r="B185" s="19" t="s">
        <v>711</v>
      </c>
      <c r="C185" s="13" t="s">
        <v>10</v>
      </c>
      <c r="D185" s="14">
        <v>50</v>
      </c>
      <c r="E185" s="15"/>
      <c r="F185" s="30"/>
      <c r="G185" s="96"/>
      <c r="H185" s="20"/>
      <c r="I185" s="20"/>
      <c r="J185" s="20"/>
      <c r="K185" s="20"/>
    </row>
    <row r="186" spans="1:12" s="7" customFormat="1" x14ac:dyDescent="0.35">
      <c r="A186" s="90" t="s">
        <v>462</v>
      </c>
      <c r="B186" s="94" t="s">
        <v>20</v>
      </c>
      <c r="C186" s="94"/>
      <c r="D186" s="94"/>
      <c r="E186" s="94"/>
      <c r="F186" s="94"/>
      <c r="G186" s="96"/>
      <c r="H186" s="20"/>
      <c r="I186" s="20"/>
      <c r="J186" s="20"/>
      <c r="K186" s="20"/>
    </row>
    <row r="187" spans="1:12" s="7" customFormat="1" ht="52.2" x14ac:dyDescent="0.35">
      <c r="A187" s="25" t="s">
        <v>463</v>
      </c>
      <c r="B187" s="19" t="s">
        <v>286</v>
      </c>
      <c r="C187" s="13" t="s">
        <v>13</v>
      </c>
      <c r="D187" s="14">
        <v>1</v>
      </c>
      <c r="E187" s="38"/>
      <c r="F187" s="33"/>
      <c r="G187" s="96"/>
      <c r="H187" s="20"/>
      <c r="I187" s="20"/>
      <c r="J187" s="20"/>
      <c r="K187" s="20"/>
    </row>
    <row r="188" spans="1:12" s="37" customFormat="1" ht="87" x14ac:dyDescent="0.35">
      <c r="A188" s="25" t="s">
        <v>464</v>
      </c>
      <c r="B188" s="19" t="s">
        <v>21</v>
      </c>
      <c r="C188" s="13" t="s">
        <v>13</v>
      </c>
      <c r="D188" s="14">
        <v>32</v>
      </c>
      <c r="E188" s="33"/>
      <c r="F188" s="33"/>
      <c r="G188" s="96"/>
      <c r="H188" s="20"/>
      <c r="I188" s="20"/>
      <c r="J188" s="20"/>
      <c r="K188" s="20"/>
      <c r="L188" s="7"/>
    </row>
    <row r="189" spans="1:12" s="7" customFormat="1" ht="87" x14ac:dyDescent="0.35">
      <c r="A189" s="25" t="s">
        <v>465</v>
      </c>
      <c r="B189" s="19" t="s">
        <v>22</v>
      </c>
      <c r="C189" s="13" t="s">
        <v>13</v>
      </c>
      <c r="D189" s="14">
        <v>4</v>
      </c>
      <c r="E189" s="33"/>
      <c r="F189" s="33"/>
      <c r="G189" s="96"/>
      <c r="H189" s="20"/>
      <c r="I189" s="20"/>
      <c r="J189" s="20"/>
      <c r="K189" s="20"/>
    </row>
    <row r="190" spans="1:12" s="7" customFormat="1" ht="69.599999999999994" x14ac:dyDescent="0.35">
      <c r="A190" s="25" t="s">
        <v>466</v>
      </c>
      <c r="B190" s="19" t="s">
        <v>42</v>
      </c>
      <c r="C190" s="13" t="s">
        <v>13</v>
      </c>
      <c r="D190" s="14">
        <v>5</v>
      </c>
      <c r="E190" s="33"/>
      <c r="F190" s="33"/>
      <c r="G190" s="96"/>
    </row>
    <row r="191" spans="1:12" s="36" customFormat="1" ht="69.599999999999994" x14ac:dyDescent="0.3">
      <c r="A191" s="25" t="s">
        <v>467</v>
      </c>
      <c r="B191" s="19" t="s">
        <v>41</v>
      </c>
      <c r="C191" s="13" t="s">
        <v>13</v>
      </c>
      <c r="D191" s="14">
        <v>2</v>
      </c>
      <c r="E191" s="38"/>
      <c r="F191" s="33"/>
      <c r="G191" s="96"/>
    </row>
    <row r="192" spans="1:12" s="7" customFormat="1" ht="87" x14ac:dyDescent="0.35">
      <c r="A192" s="25" t="s">
        <v>468</v>
      </c>
      <c r="B192" s="19" t="s">
        <v>43</v>
      </c>
      <c r="C192" s="13" t="s">
        <v>13</v>
      </c>
      <c r="D192" s="14">
        <v>16</v>
      </c>
      <c r="E192" s="33"/>
      <c r="F192" s="33"/>
      <c r="G192" s="96"/>
    </row>
    <row r="193" spans="1:7" s="7" customFormat="1" ht="52.2" x14ac:dyDescent="0.35">
      <c r="A193" s="25" t="s">
        <v>469</v>
      </c>
      <c r="B193" s="19" t="s">
        <v>26</v>
      </c>
      <c r="C193" s="13" t="s">
        <v>13</v>
      </c>
      <c r="D193" s="14">
        <v>9</v>
      </c>
      <c r="E193" s="33"/>
      <c r="F193" s="33"/>
      <c r="G193" s="96"/>
    </row>
    <row r="194" spans="1:7" s="7" customFormat="1" ht="52.2" x14ac:dyDescent="0.35">
      <c r="A194" s="25" t="s">
        <v>470</v>
      </c>
      <c r="B194" s="19" t="s">
        <v>53</v>
      </c>
      <c r="C194" s="13" t="s">
        <v>13</v>
      </c>
      <c r="D194" s="14">
        <v>2</v>
      </c>
      <c r="E194" s="38"/>
      <c r="F194" s="33"/>
      <c r="G194" s="96"/>
    </row>
    <row r="195" spans="1:7" s="7" customFormat="1" ht="52.2" x14ac:dyDescent="0.35">
      <c r="A195" s="25" t="s">
        <v>471</v>
      </c>
      <c r="B195" s="19" t="s">
        <v>23</v>
      </c>
      <c r="C195" s="13" t="s">
        <v>13</v>
      </c>
      <c r="D195" s="14">
        <v>3</v>
      </c>
      <c r="E195" s="38"/>
      <c r="F195" s="33"/>
      <c r="G195" s="96"/>
    </row>
    <row r="196" spans="1:7" s="7" customFormat="1" ht="87" x14ac:dyDescent="0.35">
      <c r="A196" s="25" t="s">
        <v>472</v>
      </c>
      <c r="B196" s="19" t="s">
        <v>44</v>
      </c>
      <c r="C196" s="13" t="s">
        <v>13</v>
      </c>
      <c r="D196" s="14">
        <v>8</v>
      </c>
      <c r="E196" s="33"/>
      <c r="F196" s="33"/>
      <c r="G196" s="96"/>
    </row>
    <row r="197" spans="1:7" s="7" customFormat="1" ht="104.4" x14ac:dyDescent="0.35">
      <c r="A197" s="25" t="s">
        <v>473</v>
      </c>
      <c r="B197" s="19" t="s">
        <v>283</v>
      </c>
      <c r="C197" s="13" t="s">
        <v>13</v>
      </c>
      <c r="D197" s="14">
        <v>1</v>
      </c>
      <c r="E197" s="33"/>
      <c r="F197" s="33"/>
      <c r="G197" s="96"/>
    </row>
    <row r="198" spans="1:7" s="7" customFormat="1" x14ac:dyDescent="0.35">
      <c r="A198" s="90" t="s">
        <v>474</v>
      </c>
      <c r="B198" s="94" t="s">
        <v>45</v>
      </c>
      <c r="C198" s="94"/>
      <c r="D198" s="94"/>
      <c r="E198" s="94"/>
      <c r="F198" s="94"/>
      <c r="G198" s="96"/>
    </row>
    <row r="199" spans="1:7" s="7" customFormat="1" x14ac:dyDescent="0.35">
      <c r="A199" s="25" t="s">
        <v>475</v>
      </c>
      <c r="B199" s="19" t="s">
        <v>148</v>
      </c>
      <c r="C199" s="13" t="s">
        <v>13</v>
      </c>
      <c r="D199" s="14">
        <v>2</v>
      </c>
      <c r="E199" s="33"/>
      <c r="F199" s="33"/>
      <c r="G199" s="96"/>
    </row>
    <row r="200" spans="1:7" s="7" customFormat="1" ht="52.2" x14ac:dyDescent="0.35">
      <c r="A200" s="25" t="s">
        <v>476</v>
      </c>
      <c r="B200" s="17" t="s">
        <v>27</v>
      </c>
      <c r="C200" s="13" t="s">
        <v>13</v>
      </c>
      <c r="D200" s="42">
        <v>3</v>
      </c>
      <c r="E200" s="33"/>
      <c r="F200" s="33"/>
      <c r="G200" s="96"/>
    </row>
    <row r="201" spans="1:7" s="7" customFormat="1" ht="34.799999999999997" x14ac:dyDescent="0.35">
      <c r="A201" s="25" t="s">
        <v>477</v>
      </c>
      <c r="B201" s="17" t="s">
        <v>54</v>
      </c>
      <c r="C201" s="13" t="s">
        <v>13</v>
      </c>
      <c r="D201" s="42">
        <v>1</v>
      </c>
      <c r="E201" s="33"/>
      <c r="F201" s="33"/>
      <c r="G201" s="96"/>
    </row>
    <row r="202" spans="1:7" s="7" customFormat="1" ht="34.799999999999997" x14ac:dyDescent="0.35">
      <c r="A202" s="25" t="s">
        <v>478</v>
      </c>
      <c r="B202" s="17" t="s">
        <v>28</v>
      </c>
      <c r="C202" s="13" t="s">
        <v>13</v>
      </c>
      <c r="D202" s="42">
        <v>1</v>
      </c>
      <c r="E202" s="33"/>
      <c r="F202" s="33"/>
      <c r="G202" s="96"/>
    </row>
    <row r="203" spans="1:7" s="7" customFormat="1" x14ac:dyDescent="0.35">
      <c r="A203" s="25" t="s">
        <v>479</v>
      </c>
      <c r="B203" s="51" t="s">
        <v>149</v>
      </c>
      <c r="C203" s="13" t="s">
        <v>13</v>
      </c>
      <c r="D203" s="42">
        <v>1</v>
      </c>
      <c r="E203" s="33"/>
      <c r="F203" s="33"/>
      <c r="G203" s="96"/>
    </row>
    <row r="204" spans="1:7" s="7" customFormat="1" ht="34.799999999999997" x14ac:dyDescent="0.35">
      <c r="A204" s="25" t="s">
        <v>480</v>
      </c>
      <c r="B204" s="17" t="s">
        <v>152</v>
      </c>
      <c r="C204" s="13" t="s">
        <v>13</v>
      </c>
      <c r="D204" s="42">
        <v>4</v>
      </c>
      <c r="E204" s="33"/>
      <c r="F204" s="33"/>
      <c r="G204" s="96"/>
    </row>
    <row r="205" spans="1:7" s="7" customFormat="1" x14ac:dyDescent="0.35">
      <c r="A205" s="90" t="s">
        <v>481</v>
      </c>
      <c r="B205" s="117" t="s">
        <v>151</v>
      </c>
      <c r="C205" s="118"/>
      <c r="D205" s="118"/>
      <c r="E205" s="118"/>
      <c r="F205" s="119"/>
      <c r="G205" s="96"/>
    </row>
    <row r="206" spans="1:7" s="7" customFormat="1" x14ac:dyDescent="0.35">
      <c r="A206" s="25" t="s">
        <v>482</v>
      </c>
      <c r="B206" s="17" t="s">
        <v>56</v>
      </c>
      <c r="C206" s="13" t="s">
        <v>13</v>
      </c>
      <c r="D206" s="14">
        <v>4</v>
      </c>
      <c r="E206" s="33"/>
      <c r="F206" s="33"/>
      <c r="G206" s="96"/>
    </row>
    <row r="207" spans="1:7" s="7" customFormat="1" x14ac:dyDescent="0.35">
      <c r="A207" s="84">
        <v>2.4</v>
      </c>
      <c r="B207" s="98" t="s">
        <v>483</v>
      </c>
      <c r="C207" s="99"/>
      <c r="D207" s="99"/>
      <c r="E207" s="99"/>
      <c r="F207" s="100"/>
      <c r="G207" s="96"/>
    </row>
    <row r="208" spans="1:7" s="7" customFormat="1" x14ac:dyDescent="0.35">
      <c r="A208" s="90" t="s">
        <v>484</v>
      </c>
      <c r="B208" s="122" t="s">
        <v>15</v>
      </c>
      <c r="C208" s="122"/>
      <c r="D208" s="122"/>
      <c r="E208" s="122"/>
      <c r="F208" s="123"/>
      <c r="G208" s="96"/>
    </row>
    <row r="209" spans="1:7" s="7" customFormat="1" x14ac:dyDescent="0.35">
      <c r="A209" s="25" t="s">
        <v>485</v>
      </c>
      <c r="B209" s="19" t="s">
        <v>16</v>
      </c>
      <c r="C209" s="13" t="s">
        <v>10</v>
      </c>
      <c r="D209" s="14">
        <v>127</v>
      </c>
      <c r="E209" s="33"/>
      <c r="F209" s="33"/>
      <c r="G209" s="96"/>
    </row>
    <row r="210" spans="1:7" s="7" customFormat="1" x14ac:dyDescent="0.35">
      <c r="A210" s="90" t="s">
        <v>486</v>
      </c>
      <c r="B210" s="122" t="s">
        <v>17</v>
      </c>
      <c r="C210" s="122"/>
      <c r="D210" s="122"/>
      <c r="E210" s="122"/>
      <c r="F210" s="123"/>
      <c r="G210" s="96"/>
    </row>
    <row r="211" spans="1:7" s="7" customFormat="1" x14ac:dyDescent="0.35">
      <c r="A211" s="25" t="s">
        <v>487</v>
      </c>
      <c r="B211" s="19" t="s">
        <v>251</v>
      </c>
      <c r="C211" s="13" t="s">
        <v>11</v>
      </c>
      <c r="D211" s="14">
        <f>14+4</f>
        <v>18</v>
      </c>
      <c r="E211" s="33"/>
      <c r="F211" s="33"/>
      <c r="G211" s="96"/>
    </row>
    <row r="212" spans="1:7" s="7" customFormat="1" x14ac:dyDescent="0.35">
      <c r="A212" s="25" t="s">
        <v>488</v>
      </c>
      <c r="B212" s="19" t="s">
        <v>35</v>
      </c>
      <c r="C212" s="13" t="s">
        <v>11</v>
      </c>
      <c r="D212" s="14">
        <v>11</v>
      </c>
      <c r="E212" s="33"/>
      <c r="F212" s="33"/>
      <c r="G212" s="96"/>
    </row>
    <row r="213" spans="1:7" s="7" customFormat="1" x14ac:dyDescent="0.35">
      <c r="A213" s="25" t="s">
        <v>489</v>
      </c>
      <c r="B213" s="19" t="s">
        <v>252</v>
      </c>
      <c r="C213" s="13" t="s">
        <v>11</v>
      </c>
      <c r="D213" s="14">
        <v>22</v>
      </c>
      <c r="E213" s="33"/>
      <c r="F213" s="33"/>
      <c r="G213" s="96"/>
    </row>
    <row r="214" spans="1:7" s="7" customFormat="1" x14ac:dyDescent="0.35">
      <c r="A214" s="25" t="s">
        <v>490</v>
      </c>
      <c r="B214" s="19" t="s">
        <v>704</v>
      </c>
      <c r="C214" s="13" t="s">
        <v>11</v>
      </c>
      <c r="D214" s="14">
        <v>13</v>
      </c>
      <c r="E214" s="33"/>
      <c r="F214" s="33"/>
      <c r="G214" s="96"/>
    </row>
    <row r="215" spans="1:7" s="7" customFormat="1" x14ac:dyDescent="0.35">
      <c r="A215" s="90" t="s">
        <v>491</v>
      </c>
      <c r="B215" s="122" t="s">
        <v>36</v>
      </c>
      <c r="C215" s="122"/>
      <c r="D215" s="122"/>
      <c r="E215" s="122"/>
      <c r="F215" s="123"/>
      <c r="G215" s="96"/>
    </row>
    <row r="216" spans="1:7" s="7" customFormat="1" x14ac:dyDescent="0.35">
      <c r="A216" s="25" t="s">
        <v>492</v>
      </c>
      <c r="B216" s="19" t="s">
        <v>153</v>
      </c>
      <c r="C216" s="13" t="s">
        <v>11</v>
      </c>
      <c r="D216" s="14">
        <v>3.75</v>
      </c>
      <c r="E216" s="33"/>
      <c r="F216" s="33"/>
      <c r="G216" s="96"/>
    </row>
    <row r="217" spans="1:7" s="7" customFormat="1" x14ac:dyDescent="0.35">
      <c r="A217" s="25" t="s">
        <v>493</v>
      </c>
      <c r="B217" s="19" t="s">
        <v>37</v>
      </c>
      <c r="C217" s="13" t="s">
        <v>10</v>
      </c>
      <c r="D217" s="14">
        <v>9</v>
      </c>
      <c r="E217" s="33"/>
      <c r="F217" s="33"/>
      <c r="G217" s="96"/>
    </row>
    <row r="218" spans="1:7" s="7" customFormat="1" ht="34.799999999999997" x14ac:dyDescent="0.35">
      <c r="A218" s="25" t="s">
        <v>494</v>
      </c>
      <c r="B218" s="19" t="s">
        <v>706</v>
      </c>
      <c r="C218" s="13" t="s">
        <v>10</v>
      </c>
      <c r="D218" s="14">
        <v>120</v>
      </c>
      <c r="E218" s="33"/>
      <c r="F218" s="33"/>
      <c r="G218" s="96"/>
    </row>
    <row r="219" spans="1:7" s="7" customFormat="1" x14ac:dyDescent="0.35">
      <c r="A219" s="25" t="s">
        <v>495</v>
      </c>
      <c r="B219" s="19" t="s">
        <v>705</v>
      </c>
      <c r="C219" s="13" t="s">
        <v>11</v>
      </c>
      <c r="D219" s="14">
        <v>1</v>
      </c>
      <c r="E219" s="33"/>
      <c r="F219" s="33"/>
      <c r="G219" s="96"/>
    </row>
    <row r="220" spans="1:7" s="7" customFormat="1" x14ac:dyDescent="0.35">
      <c r="A220" s="25" t="s">
        <v>496</v>
      </c>
      <c r="B220" s="19" t="s">
        <v>757</v>
      </c>
      <c r="C220" s="13" t="s">
        <v>11</v>
      </c>
      <c r="D220" s="14">
        <v>2.25</v>
      </c>
      <c r="E220" s="33"/>
      <c r="F220" s="33"/>
      <c r="G220" s="96"/>
    </row>
    <row r="221" spans="1:7" s="7" customFormat="1" ht="34.799999999999997" x14ac:dyDescent="0.35">
      <c r="A221" s="25" t="s">
        <v>497</v>
      </c>
      <c r="B221" s="19" t="s">
        <v>758</v>
      </c>
      <c r="C221" s="13" t="s">
        <v>11</v>
      </c>
      <c r="D221" s="14">
        <v>1</v>
      </c>
      <c r="E221" s="33"/>
      <c r="F221" s="33"/>
      <c r="G221" s="96"/>
    </row>
    <row r="222" spans="1:7" s="7" customFormat="1" x14ac:dyDescent="0.35">
      <c r="A222" s="25" t="s">
        <v>709</v>
      </c>
      <c r="B222" s="19" t="s">
        <v>759</v>
      </c>
      <c r="C222" s="13" t="s">
        <v>11</v>
      </c>
      <c r="D222" s="14">
        <v>1</v>
      </c>
      <c r="E222" s="33"/>
      <c r="F222" s="33"/>
      <c r="G222" s="96"/>
    </row>
    <row r="223" spans="1:7" s="7" customFormat="1" x14ac:dyDescent="0.35">
      <c r="A223" s="25" t="s">
        <v>762</v>
      </c>
      <c r="B223" s="19" t="s">
        <v>760</v>
      </c>
      <c r="C223" s="13" t="s">
        <v>12</v>
      </c>
      <c r="D223" s="14">
        <v>20</v>
      </c>
      <c r="E223" s="33"/>
      <c r="F223" s="33"/>
      <c r="G223" s="96"/>
    </row>
    <row r="224" spans="1:7" s="7" customFormat="1" x14ac:dyDescent="0.35">
      <c r="A224" s="25" t="s">
        <v>763</v>
      </c>
      <c r="B224" s="19" t="s">
        <v>761</v>
      </c>
      <c r="C224" s="13" t="s">
        <v>13</v>
      </c>
      <c r="D224" s="14">
        <v>6</v>
      </c>
      <c r="E224" s="33"/>
      <c r="F224" s="33"/>
      <c r="G224" s="96"/>
    </row>
    <row r="225" spans="1:7" s="7" customFormat="1" ht="34.799999999999997" x14ac:dyDescent="0.35">
      <c r="A225" s="25" t="s">
        <v>764</v>
      </c>
      <c r="B225" s="19" t="s">
        <v>707</v>
      </c>
      <c r="C225" s="13" t="s">
        <v>10</v>
      </c>
      <c r="D225" s="14">
        <v>8</v>
      </c>
      <c r="E225" s="33"/>
      <c r="F225" s="33"/>
      <c r="G225" s="96"/>
    </row>
    <row r="226" spans="1:7" s="7" customFormat="1" ht="34.799999999999997" x14ac:dyDescent="0.35">
      <c r="A226" s="25" t="s">
        <v>765</v>
      </c>
      <c r="B226" s="19" t="s">
        <v>708</v>
      </c>
      <c r="C226" s="13" t="s">
        <v>10</v>
      </c>
      <c r="D226" s="14">
        <v>1</v>
      </c>
      <c r="E226" s="33"/>
      <c r="F226" s="33"/>
      <c r="G226" s="96"/>
    </row>
    <row r="227" spans="1:7" s="7" customFormat="1" x14ac:dyDescent="0.35">
      <c r="A227" s="90" t="s">
        <v>498</v>
      </c>
      <c r="B227" s="122" t="s">
        <v>29</v>
      </c>
      <c r="C227" s="122"/>
      <c r="D227" s="122"/>
      <c r="E227" s="122"/>
      <c r="F227" s="123"/>
      <c r="G227" s="96"/>
    </row>
    <row r="228" spans="1:7" s="7" customFormat="1" ht="121.8" x14ac:dyDescent="0.35">
      <c r="A228" s="25" t="s">
        <v>499</v>
      </c>
      <c r="B228" s="19" t="s">
        <v>801</v>
      </c>
      <c r="C228" s="13" t="s">
        <v>10</v>
      </c>
      <c r="D228" s="14">
        <v>134</v>
      </c>
      <c r="E228" s="33"/>
      <c r="F228" s="33"/>
      <c r="G228" s="96"/>
    </row>
    <row r="229" spans="1:7" s="7" customFormat="1" ht="69.599999999999994" x14ac:dyDescent="0.35">
      <c r="A229" s="25" t="s">
        <v>500</v>
      </c>
      <c r="B229" s="19" t="s">
        <v>38</v>
      </c>
      <c r="C229" s="13" t="s">
        <v>12</v>
      </c>
      <c r="D229" s="14">
        <v>34</v>
      </c>
      <c r="E229" s="33"/>
      <c r="F229" s="33"/>
      <c r="G229" s="96"/>
    </row>
    <row r="230" spans="1:7" s="7" customFormat="1" x14ac:dyDescent="0.35">
      <c r="A230" s="90" t="s">
        <v>501</v>
      </c>
      <c r="B230" s="122" t="s">
        <v>18</v>
      </c>
      <c r="C230" s="122"/>
      <c r="D230" s="122"/>
      <c r="E230" s="122"/>
      <c r="F230" s="123"/>
      <c r="G230" s="96"/>
    </row>
    <row r="231" spans="1:7" s="7" customFormat="1" ht="52.2" x14ac:dyDescent="0.35">
      <c r="A231" s="25" t="s">
        <v>502</v>
      </c>
      <c r="B231" s="19" t="s">
        <v>39</v>
      </c>
      <c r="C231" s="13" t="s">
        <v>12</v>
      </c>
      <c r="D231" s="14">
        <f>3.5*6</f>
        <v>21</v>
      </c>
      <c r="E231" s="33"/>
      <c r="F231" s="33"/>
      <c r="G231" s="96"/>
    </row>
    <row r="232" spans="1:7" s="7" customFormat="1" x14ac:dyDescent="0.35">
      <c r="A232" s="90" t="s">
        <v>503</v>
      </c>
      <c r="B232" s="122" t="s">
        <v>24</v>
      </c>
      <c r="C232" s="122"/>
      <c r="D232" s="122"/>
      <c r="E232" s="122"/>
      <c r="F232" s="123"/>
      <c r="G232" s="96"/>
    </row>
    <row r="233" spans="1:7" s="7" customFormat="1" x14ac:dyDescent="0.35">
      <c r="A233" s="25" t="s">
        <v>504</v>
      </c>
      <c r="B233" s="19" t="s">
        <v>155</v>
      </c>
      <c r="C233" s="13" t="s">
        <v>10</v>
      </c>
      <c r="D233" s="14">
        <v>237</v>
      </c>
      <c r="E233" s="33"/>
      <c r="F233" s="33"/>
      <c r="G233" s="96"/>
    </row>
    <row r="234" spans="1:7" s="7" customFormat="1" x14ac:dyDescent="0.35">
      <c r="A234" s="25" t="s">
        <v>505</v>
      </c>
      <c r="B234" s="19" t="s">
        <v>156</v>
      </c>
      <c r="C234" s="13" t="s">
        <v>10</v>
      </c>
      <c r="D234" s="14">
        <v>237</v>
      </c>
      <c r="E234" s="33"/>
      <c r="F234" s="33"/>
      <c r="G234" s="96"/>
    </row>
    <row r="235" spans="1:7" s="7" customFormat="1" ht="52.2" x14ac:dyDescent="0.35">
      <c r="A235" s="25" t="s">
        <v>506</v>
      </c>
      <c r="B235" s="17" t="s">
        <v>31</v>
      </c>
      <c r="C235" s="13" t="s">
        <v>10</v>
      </c>
      <c r="D235" s="14">
        <v>79</v>
      </c>
      <c r="E235" s="33"/>
      <c r="F235" s="33"/>
      <c r="G235" s="96"/>
    </row>
    <row r="236" spans="1:7" s="7" customFormat="1" ht="52.2" x14ac:dyDescent="0.35">
      <c r="A236" s="25" t="s">
        <v>507</v>
      </c>
      <c r="B236" s="17" t="s">
        <v>718</v>
      </c>
      <c r="C236" s="13" t="s">
        <v>10</v>
      </c>
      <c r="D236" s="14">
        <v>61</v>
      </c>
      <c r="E236" s="33"/>
      <c r="F236" s="33"/>
      <c r="G236" s="96"/>
    </row>
    <row r="237" spans="1:7" s="7" customFormat="1" ht="52.2" x14ac:dyDescent="0.35">
      <c r="A237" s="25" t="s">
        <v>508</v>
      </c>
      <c r="B237" s="17" t="s">
        <v>719</v>
      </c>
      <c r="C237" s="13" t="s">
        <v>10</v>
      </c>
      <c r="D237" s="14">
        <v>98</v>
      </c>
      <c r="E237" s="33"/>
      <c r="F237" s="33"/>
      <c r="G237" s="96"/>
    </row>
    <row r="238" spans="1:7" s="7" customFormat="1" ht="69.599999999999994" x14ac:dyDescent="0.35">
      <c r="A238" s="25" t="s">
        <v>509</v>
      </c>
      <c r="B238" s="19" t="s">
        <v>713</v>
      </c>
      <c r="C238" s="13" t="s">
        <v>10</v>
      </c>
      <c r="D238" s="14">
        <v>24</v>
      </c>
      <c r="E238" s="33"/>
      <c r="F238" s="33"/>
      <c r="G238" s="96"/>
    </row>
    <row r="239" spans="1:7" s="7" customFormat="1" x14ac:dyDescent="0.35">
      <c r="A239" s="90" t="s">
        <v>510</v>
      </c>
      <c r="B239" s="122" t="s">
        <v>40</v>
      </c>
      <c r="C239" s="122"/>
      <c r="D239" s="122"/>
      <c r="E239" s="122"/>
      <c r="F239" s="123"/>
      <c r="G239" s="96"/>
    </row>
    <row r="240" spans="1:7" s="7" customFormat="1" ht="139.19999999999999" x14ac:dyDescent="0.35">
      <c r="A240" s="41" t="s">
        <v>511</v>
      </c>
      <c r="B240" s="17" t="s">
        <v>160</v>
      </c>
      <c r="C240" s="13" t="s">
        <v>10</v>
      </c>
      <c r="D240" s="14">
        <v>9</v>
      </c>
      <c r="E240" s="33"/>
      <c r="F240" s="33"/>
      <c r="G240" s="96"/>
    </row>
    <row r="241" spans="1:7" s="7" customFormat="1" x14ac:dyDescent="0.35">
      <c r="A241" s="41" t="s">
        <v>512</v>
      </c>
      <c r="B241" s="17" t="s">
        <v>161</v>
      </c>
      <c r="C241" s="13" t="s">
        <v>10</v>
      </c>
      <c r="D241" s="14">
        <v>3.4</v>
      </c>
      <c r="E241" s="33"/>
      <c r="F241" s="33"/>
      <c r="G241" s="96"/>
    </row>
    <row r="242" spans="1:7" s="7" customFormat="1" ht="156.6" x14ac:dyDescent="0.35">
      <c r="A242" s="41" t="s">
        <v>513</v>
      </c>
      <c r="B242" s="19" t="s">
        <v>689</v>
      </c>
      <c r="C242" s="13" t="s">
        <v>13</v>
      </c>
      <c r="D242" s="14">
        <v>2</v>
      </c>
      <c r="E242" s="33"/>
      <c r="F242" s="33"/>
      <c r="G242" s="96"/>
    </row>
    <row r="243" spans="1:7" s="7" customFormat="1" x14ac:dyDescent="0.35">
      <c r="A243" s="90" t="s">
        <v>514</v>
      </c>
      <c r="B243" s="122" t="s">
        <v>19</v>
      </c>
      <c r="C243" s="122"/>
      <c r="D243" s="122"/>
      <c r="E243" s="122"/>
      <c r="F243" s="123"/>
      <c r="G243" s="96"/>
    </row>
    <row r="244" spans="1:7" s="7" customFormat="1" ht="34.799999999999997" x14ac:dyDescent="0.35">
      <c r="A244" s="41" t="s">
        <v>515</v>
      </c>
      <c r="B244" s="19" t="s">
        <v>119</v>
      </c>
      <c r="C244" s="13" t="s">
        <v>10</v>
      </c>
      <c r="D244" s="14">
        <v>127</v>
      </c>
      <c r="E244" s="15"/>
      <c r="F244" s="33"/>
      <c r="G244" s="96"/>
    </row>
    <row r="245" spans="1:7" s="7" customFormat="1" x14ac:dyDescent="0.35">
      <c r="A245" s="90" t="s">
        <v>516</v>
      </c>
      <c r="B245" s="122" t="s">
        <v>20</v>
      </c>
      <c r="C245" s="122"/>
      <c r="D245" s="122"/>
      <c r="E245" s="122"/>
      <c r="F245" s="123"/>
      <c r="G245" s="96"/>
    </row>
    <row r="246" spans="1:7" s="7" customFormat="1" ht="52.2" x14ac:dyDescent="0.35">
      <c r="A246" s="41" t="s">
        <v>517</v>
      </c>
      <c r="B246" s="19" t="s">
        <v>287</v>
      </c>
      <c r="C246" s="13" t="s">
        <v>13</v>
      </c>
      <c r="D246" s="14">
        <v>1</v>
      </c>
      <c r="E246" s="38"/>
      <c r="F246" s="33"/>
      <c r="G246" s="96"/>
    </row>
    <row r="247" spans="1:7" s="7" customFormat="1" ht="87" x14ac:dyDescent="0.35">
      <c r="A247" s="41" t="s">
        <v>518</v>
      </c>
      <c r="B247" s="19" t="s">
        <v>162</v>
      </c>
      <c r="C247" s="13" t="s">
        <v>13</v>
      </c>
      <c r="D247" s="14">
        <v>3</v>
      </c>
      <c r="E247" s="38"/>
      <c r="F247" s="33"/>
      <c r="G247" s="96"/>
    </row>
    <row r="248" spans="1:7" s="7" customFormat="1" ht="52.2" x14ac:dyDescent="0.35">
      <c r="A248" s="41" t="s">
        <v>519</v>
      </c>
      <c r="B248" s="19" t="s">
        <v>26</v>
      </c>
      <c r="C248" s="13" t="s">
        <v>13</v>
      </c>
      <c r="D248" s="14">
        <v>4</v>
      </c>
      <c r="E248" s="38"/>
      <c r="F248" s="33"/>
      <c r="G248" s="96"/>
    </row>
    <row r="249" spans="1:7" s="7" customFormat="1" ht="52.2" x14ac:dyDescent="0.35">
      <c r="A249" s="41" t="s">
        <v>520</v>
      </c>
      <c r="B249" s="19" t="s">
        <v>163</v>
      </c>
      <c r="C249" s="13" t="s">
        <v>13</v>
      </c>
      <c r="D249" s="14">
        <v>2</v>
      </c>
      <c r="E249" s="38"/>
      <c r="F249" s="33"/>
      <c r="G249" s="96"/>
    </row>
    <row r="250" spans="1:7" s="7" customFormat="1" ht="52.2" x14ac:dyDescent="0.35">
      <c r="A250" s="41" t="s">
        <v>521</v>
      </c>
      <c r="B250" s="19" t="s">
        <v>164</v>
      </c>
      <c r="C250" s="13" t="s">
        <v>13</v>
      </c>
      <c r="D250" s="14">
        <v>1</v>
      </c>
      <c r="E250" s="38"/>
      <c r="F250" s="33"/>
      <c r="G250" s="96"/>
    </row>
    <row r="251" spans="1:7" s="7" customFormat="1" ht="69.599999999999994" x14ac:dyDescent="0.35">
      <c r="A251" s="41" t="s">
        <v>522</v>
      </c>
      <c r="B251" s="19" t="s">
        <v>41</v>
      </c>
      <c r="C251" s="13" t="s">
        <v>13</v>
      </c>
      <c r="D251" s="14">
        <v>3</v>
      </c>
      <c r="E251" s="38"/>
      <c r="F251" s="33"/>
      <c r="G251" s="96"/>
    </row>
    <row r="252" spans="1:7" s="7" customFormat="1" ht="87" x14ac:dyDescent="0.35">
      <c r="A252" s="41" t="s">
        <v>523</v>
      </c>
      <c r="B252" s="19" t="s">
        <v>21</v>
      </c>
      <c r="C252" s="13" t="s">
        <v>13</v>
      </c>
      <c r="D252" s="14">
        <v>3</v>
      </c>
      <c r="E252" s="38"/>
      <c r="F252" s="33"/>
      <c r="G252" s="96"/>
    </row>
    <row r="253" spans="1:7" s="7" customFormat="1" ht="69.599999999999994" x14ac:dyDescent="0.35">
      <c r="A253" s="41" t="s">
        <v>524</v>
      </c>
      <c r="B253" s="19" t="s">
        <v>165</v>
      </c>
      <c r="C253" s="13" t="s">
        <v>13</v>
      </c>
      <c r="D253" s="14">
        <v>4</v>
      </c>
      <c r="E253" s="38"/>
      <c r="F253" s="33"/>
      <c r="G253" s="96"/>
    </row>
    <row r="254" spans="1:7" s="7" customFormat="1" ht="52.2" x14ac:dyDescent="0.35">
      <c r="A254" s="41" t="s">
        <v>525</v>
      </c>
      <c r="B254" s="19" t="s">
        <v>166</v>
      </c>
      <c r="C254" s="13" t="s">
        <v>13</v>
      </c>
      <c r="D254" s="14">
        <v>1</v>
      </c>
      <c r="E254" s="38"/>
      <c r="F254" s="33"/>
      <c r="G254" s="96"/>
    </row>
    <row r="255" spans="1:7" s="7" customFormat="1" x14ac:dyDescent="0.35">
      <c r="A255" s="90" t="s">
        <v>526</v>
      </c>
      <c r="B255" s="94" t="s">
        <v>171</v>
      </c>
      <c r="C255" s="94"/>
      <c r="D255" s="94"/>
      <c r="E255" s="94"/>
      <c r="F255" s="94"/>
      <c r="G255" s="96"/>
    </row>
    <row r="256" spans="1:7" s="7" customFormat="1" ht="34.799999999999997" x14ac:dyDescent="0.35">
      <c r="A256" s="41" t="s">
        <v>527</v>
      </c>
      <c r="B256" s="17" t="s">
        <v>167</v>
      </c>
      <c r="C256" s="13" t="s">
        <v>13</v>
      </c>
      <c r="D256" s="14">
        <v>2</v>
      </c>
      <c r="E256" s="33"/>
      <c r="F256" s="33"/>
      <c r="G256" s="96"/>
    </row>
    <row r="257" spans="1:11" s="7" customFormat="1" ht="52.2" x14ac:dyDescent="0.35">
      <c r="A257" s="41" t="s">
        <v>528</v>
      </c>
      <c r="B257" s="19" t="s">
        <v>168</v>
      </c>
      <c r="C257" s="13" t="s">
        <v>13</v>
      </c>
      <c r="D257" s="14">
        <v>1</v>
      </c>
      <c r="E257" s="33"/>
      <c r="F257" s="33"/>
      <c r="G257" s="96"/>
    </row>
    <row r="258" spans="1:11" s="7" customFormat="1" ht="34.799999999999997" x14ac:dyDescent="0.35">
      <c r="A258" s="41" t="s">
        <v>529</v>
      </c>
      <c r="B258" s="19" t="s">
        <v>169</v>
      </c>
      <c r="C258" s="13" t="s">
        <v>13</v>
      </c>
      <c r="D258" s="14">
        <v>1</v>
      </c>
      <c r="E258" s="33"/>
      <c r="F258" s="33"/>
      <c r="G258" s="96"/>
    </row>
    <row r="259" spans="1:11" s="7" customFormat="1" x14ac:dyDescent="0.35">
      <c r="A259" s="41" t="s">
        <v>530</v>
      </c>
      <c r="B259" s="19" t="s">
        <v>170</v>
      </c>
      <c r="C259" s="13" t="s">
        <v>13</v>
      </c>
      <c r="D259" s="14">
        <v>1</v>
      </c>
      <c r="E259" s="33"/>
      <c r="F259" s="33"/>
      <c r="G259" s="96"/>
    </row>
    <row r="260" spans="1:11" s="7" customFormat="1" ht="52.2" x14ac:dyDescent="0.35">
      <c r="A260" s="41" t="s">
        <v>531</v>
      </c>
      <c r="B260" s="19" t="s">
        <v>157</v>
      </c>
      <c r="C260" s="13" t="s">
        <v>13</v>
      </c>
      <c r="D260" s="14">
        <v>2</v>
      </c>
      <c r="E260" s="33"/>
      <c r="F260" s="33"/>
      <c r="G260" s="96"/>
    </row>
    <row r="261" spans="1:11" s="7" customFormat="1" ht="52.2" x14ac:dyDescent="0.35">
      <c r="A261" s="41" t="s">
        <v>532</v>
      </c>
      <c r="B261" s="19" t="s">
        <v>158</v>
      </c>
      <c r="C261" s="13" t="s">
        <v>13</v>
      </c>
      <c r="D261" s="14">
        <v>3</v>
      </c>
      <c r="E261" s="33"/>
      <c r="F261" s="33"/>
      <c r="G261" s="96"/>
    </row>
    <row r="262" spans="1:11" s="7" customFormat="1" ht="52.2" x14ac:dyDescent="0.35">
      <c r="A262" s="41" t="s">
        <v>533</v>
      </c>
      <c r="B262" s="19" t="s">
        <v>159</v>
      </c>
      <c r="C262" s="13" t="s">
        <v>13</v>
      </c>
      <c r="D262" s="14">
        <v>2</v>
      </c>
      <c r="E262" s="33"/>
      <c r="F262" s="33"/>
      <c r="G262" s="96"/>
    </row>
    <row r="263" spans="1:11" s="7" customFormat="1" ht="121.8" x14ac:dyDescent="0.35">
      <c r="A263" s="41" t="s">
        <v>534</v>
      </c>
      <c r="B263" s="19" t="s">
        <v>172</v>
      </c>
      <c r="C263" s="13" t="s">
        <v>13</v>
      </c>
      <c r="D263" s="14">
        <v>2</v>
      </c>
      <c r="E263" s="15"/>
      <c r="F263" s="30"/>
      <c r="G263" s="96"/>
    </row>
    <row r="264" spans="1:11" s="7" customFormat="1" ht="104.4" x14ac:dyDescent="0.35">
      <c r="A264" s="41" t="s">
        <v>535</v>
      </c>
      <c r="B264" s="78" t="s">
        <v>173</v>
      </c>
      <c r="C264" s="34" t="s">
        <v>13</v>
      </c>
      <c r="D264" s="34">
        <v>1</v>
      </c>
      <c r="E264" s="15"/>
      <c r="F264" s="30"/>
      <c r="G264" s="96"/>
    </row>
    <row r="265" spans="1:11" s="7" customFormat="1" x14ac:dyDescent="0.35">
      <c r="A265" s="8">
        <v>3</v>
      </c>
      <c r="B265" s="101" t="s">
        <v>58</v>
      </c>
      <c r="C265" s="102"/>
      <c r="D265" s="102"/>
      <c r="E265" s="102"/>
      <c r="F265" s="103"/>
      <c r="G265" s="24"/>
    </row>
    <row r="266" spans="1:11" s="7" customFormat="1" x14ac:dyDescent="0.35">
      <c r="A266" s="84">
        <v>3.1</v>
      </c>
      <c r="B266" s="98" t="s">
        <v>59</v>
      </c>
      <c r="C266" s="99"/>
      <c r="D266" s="99"/>
      <c r="E266" s="99"/>
      <c r="F266" s="100"/>
      <c r="G266" s="120"/>
    </row>
    <row r="267" spans="1:11" s="7" customFormat="1" ht="69.599999999999994" x14ac:dyDescent="0.35">
      <c r="A267" s="41" t="s">
        <v>536</v>
      </c>
      <c r="B267" s="44" t="s">
        <v>174</v>
      </c>
      <c r="C267" s="13" t="s">
        <v>13</v>
      </c>
      <c r="D267" s="14">
        <v>1</v>
      </c>
      <c r="E267" s="33"/>
      <c r="F267" s="33"/>
      <c r="G267" s="120"/>
    </row>
    <row r="268" spans="1:11" s="7" customFormat="1" ht="87" x14ac:dyDescent="0.35">
      <c r="A268" s="41" t="s">
        <v>537</v>
      </c>
      <c r="B268" s="44" t="s">
        <v>175</v>
      </c>
      <c r="C268" s="13" t="s">
        <v>13</v>
      </c>
      <c r="D268" s="14">
        <v>4</v>
      </c>
      <c r="E268" s="33"/>
      <c r="F268" s="33"/>
      <c r="G268" s="120"/>
      <c r="I268" s="45"/>
      <c r="J268" s="46"/>
      <c r="K268" s="46"/>
    </row>
    <row r="269" spans="1:11" s="7" customFormat="1" ht="87" x14ac:dyDescent="0.35">
      <c r="A269" s="41" t="s">
        <v>538</v>
      </c>
      <c r="B269" s="44" t="s">
        <v>176</v>
      </c>
      <c r="C269" s="13" t="s">
        <v>13</v>
      </c>
      <c r="D269" s="14">
        <v>4</v>
      </c>
      <c r="E269" s="33"/>
      <c r="F269" s="33"/>
      <c r="G269" s="120"/>
    </row>
    <row r="270" spans="1:11" s="7" customFormat="1" ht="87" x14ac:dyDescent="0.35">
      <c r="A270" s="41" t="s">
        <v>539</v>
      </c>
      <c r="B270" s="44" t="s">
        <v>177</v>
      </c>
      <c r="C270" s="13" t="s">
        <v>13</v>
      </c>
      <c r="D270" s="14">
        <v>29</v>
      </c>
      <c r="E270" s="33"/>
      <c r="F270" s="33"/>
      <c r="G270" s="120"/>
    </row>
    <row r="271" spans="1:11" s="7" customFormat="1" x14ac:dyDescent="0.35">
      <c r="A271" s="41" t="s">
        <v>540</v>
      </c>
      <c r="B271" s="44" t="s">
        <v>178</v>
      </c>
      <c r="C271" s="13" t="s">
        <v>13</v>
      </c>
      <c r="D271" s="14">
        <v>2</v>
      </c>
      <c r="E271" s="33"/>
      <c r="F271" s="33"/>
      <c r="G271" s="120"/>
    </row>
    <row r="272" spans="1:11" s="7" customFormat="1" ht="34.799999999999997" x14ac:dyDescent="0.35">
      <c r="A272" s="41" t="s">
        <v>541</v>
      </c>
      <c r="B272" s="44" t="s">
        <v>683</v>
      </c>
      <c r="C272" s="13" t="s">
        <v>217</v>
      </c>
      <c r="D272" s="14">
        <v>18.5</v>
      </c>
      <c r="E272" s="33"/>
      <c r="F272" s="33"/>
      <c r="G272" s="120"/>
    </row>
    <row r="273" spans="1:7" s="7" customFormat="1" ht="34.799999999999997" x14ac:dyDescent="0.35">
      <c r="A273" s="41" t="s">
        <v>542</v>
      </c>
      <c r="B273" s="44" t="s">
        <v>222</v>
      </c>
      <c r="C273" s="13" t="s">
        <v>12</v>
      </c>
      <c r="D273" s="14">
        <v>7</v>
      </c>
      <c r="E273" s="33"/>
      <c r="F273" s="33"/>
      <c r="G273" s="120"/>
    </row>
    <row r="274" spans="1:7" s="7" customFormat="1" ht="34.799999999999997" x14ac:dyDescent="0.35">
      <c r="A274" s="41" t="s">
        <v>543</v>
      </c>
      <c r="B274" s="44" t="s">
        <v>60</v>
      </c>
      <c r="C274" s="13" t="s">
        <v>12</v>
      </c>
      <c r="D274" s="14">
        <v>92</v>
      </c>
      <c r="E274" s="33"/>
      <c r="F274" s="33"/>
      <c r="G274" s="120"/>
    </row>
    <row r="275" spans="1:7" s="7" customFormat="1" ht="34.799999999999997" x14ac:dyDescent="0.35">
      <c r="A275" s="41" t="s">
        <v>544</v>
      </c>
      <c r="B275" s="44" t="s">
        <v>61</v>
      </c>
      <c r="C275" s="13" t="s">
        <v>12</v>
      </c>
      <c r="D275" s="14">
        <f>124+6</f>
        <v>130</v>
      </c>
      <c r="E275" s="33"/>
      <c r="F275" s="33"/>
      <c r="G275" s="120"/>
    </row>
    <row r="276" spans="1:7" s="7" customFormat="1" ht="34.799999999999997" x14ac:dyDescent="0.35">
      <c r="A276" s="41" t="s">
        <v>545</v>
      </c>
      <c r="B276" s="44" t="s">
        <v>62</v>
      </c>
      <c r="C276" s="13" t="s">
        <v>12</v>
      </c>
      <c r="D276" s="14">
        <v>157</v>
      </c>
      <c r="E276" s="33"/>
      <c r="F276" s="33"/>
      <c r="G276" s="120"/>
    </row>
    <row r="277" spans="1:7" s="7" customFormat="1" ht="34.799999999999997" x14ac:dyDescent="0.35">
      <c r="A277" s="41" t="s">
        <v>546</v>
      </c>
      <c r="B277" s="44" t="s">
        <v>179</v>
      </c>
      <c r="C277" s="13" t="s">
        <v>12</v>
      </c>
      <c r="D277" s="14">
        <v>58</v>
      </c>
      <c r="E277" s="33"/>
      <c r="F277" s="33"/>
      <c r="G277" s="120"/>
    </row>
    <row r="278" spans="1:7" s="7" customFormat="1" ht="34.799999999999997" x14ac:dyDescent="0.35">
      <c r="A278" s="41" t="s">
        <v>547</v>
      </c>
      <c r="B278" s="44" t="s">
        <v>256</v>
      </c>
      <c r="C278" s="13" t="s">
        <v>12</v>
      </c>
      <c r="D278" s="14">
        <v>20</v>
      </c>
      <c r="E278" s="33"/>
      <c r="F278" s="33"/>
      <c r="G278" s="120"/>
    </row>
    <row r="279" spans="1:7" s="7" customFormat="1" x14ac:dyDescent="0.35">
      <c r="A279" s="41" t="s">
        <v>548</v>
      </c>
      <c r="B279" s="44" t="s">
        <v>180</v>
      </c>
      <c r="C279" s="13" t="s">
        <v>13</v>
      </c>
      <c r="D279" s="14">
        <v>1</v>
      </c>
      <c r="E279" s="33"/>
      <c r="F279" s="33"/>
      <c r="G279" s="120"/>
    </row>
    <row r="280" spans="1:7" s="7" customFormat="1" ht="34.799999999999997" x14ac:dyDescent="0.35">
      <c r="A280" s="41" t="s">
        <v>682</v>
      </c>
      <c r="B280" s="44" t="s">
        <v>690</v>
      </c>
      <c r="C280" s="13" t="s">
        <v>12</v>
      </c>
      <c r="D280" s="14">
        <v>135</v>
      </c>
      <c r="E280" s="33"/>
      <c r="F280" s="33"/>
      <c r="G280" s="120"/>
    </row>
    <row r="281" spans="1:7" s="7" customFormat="1" x14ac:dyDescent="0.35">
      <c r="A281" s="84">
        <v>3.2</v>
      </c>
      <c r="B281" s="98" t="s">
        <v>63</v>
      </c>
      <c r="C281" s="99"/>
      <c r="D281" s="99"/>
      <c r="E281" s="99"/>
      <c r="F281" s="100"/>
      <c r="G281" s="120"/>
    </row>
    <row r="282" spans="1:7" s="7" customFormat="1" ht="69.599999999999994" x14ac:dyDescent="0.35">
      <c r="A282" s="41" t="s">
        <v>549</v>
      </c>
      <c r="B282" s="19" t="s">
        <v>181</v>
      </c>
      <c r="C282" s="13" t="s">
        <v>13</v>
      </c>
      <c r="D282" s="14">
        <v>10</v>
      </c>
      <c r="E282" s="33"/>
      <c r="F282" s="33"/>
      <c r="G282" s="120"/>
    </row>
    <row r="283" spans="1:7" s="7" customFormat="1" ht="69.599999999999994" x14ac:dyDescent="0.35">
      <c r="A283" s="41" t="s">
        <v>550</v>
      </c>
      <c r="B283" s="19" t="s">
        <v>182</v>
      </c>
      <c r="C283" s="13" t="s">
        <v>13</v>
      </c>
      <c r="D283" s="14">
        <v>2</v>
      </c>
      <c r="E283" s="33"/>
      <c r="F283" s="33"/>
      <c r="G283" s="120"/>
    </row>
    <row r="284" spans="1:7" s="7" customFormat="1" x14ac:dyDescent="0.35">
      <c r="A284" s="41" t="s">
        <v>551</v>
      </c>
      <c r="B284" s="44" t="s">
        <v>183</v>
      </c>
      <c r="C284" s="13" t="s">
        <v>13</v>
      </c>
      <c r="D284" s="14">
        <v>1</v>
      </c>
      <c r="E284" s="33"/>
      <c r="F284" s="33"/>
      <c r="G284" s="120"/>
    </row>
    <row r="285" spans="1:7" s="7" customFormat="1" ht="34.799999999999997" x14ac:dyDescent="0.35">
      <c r="A285" s="41" t="s">
        <v>552</v>
      </c>
      <c r="B285" s="19" t="s">
        <v>64</v>
      </c>
      <c r="C285" s="13" t="s">
        <v>12</v>
      </c>
      <c r="D285" s="14">
        <v>125</v>
      </c>
      <c r="E285" s="33"/>
      <c r="F285" s="33"/>
      <c r="G285" s="120"/>
    </row>
    <row r="286" spans="1:7" s="7" customFormat="1" ht="34.799999999999997" x14ac:dyDescent="0.35">
      <c r="A286" s="41" t="s">
        <v>553</v>
      </c>
      <c r="B286" s="19" t="s">
        <v>65</v>
      </c>
      <c r="C286" s="13" t="s">
        <v>12</v>
      </c>
      <c r="D286" s="14">
        <v>6</v>
      </c>
      <c r="E286" s="33"/>
      <c r="F286" s="33"/>
      <c r="G286" s="120"/>
    </row>
    <row r="287" spans="1:7" s="7" customFormat="1" ht="34.799999999999997" x14ac:dyDescent="0.35">
      <c r="A287" s="41" t="s">
        <v>554</v>
      </c>
      <c r="B287" s="19" t="s">
        <v>66</v>
      </c>
      <c r="C287" s="13" t="s">
        <v>12</v>
      </c>
      <c r="D287" s="14">
        <v>93</v>
      </c>
      <c r="E287" s="33"/>
      <c r="F287" s="33"/>
      <c r="G287" s="120"/>
    </row>
    <row r="288" spans="1:7" s="7" customFormat="1" ht="34.799999999999997" x14ac:dyDescent="0.35">
      <c r="A288" s="41" t="s">
        <v>555</v>
      </c>
      <c r="B288" s="19" t="s">
        <v>67</v>
      </c>
      <c r="C288" s="13" t="s">
        <v>12</v>
      </c>
      <c r="D288" s="14">
        <v>136</v>
      </c>
      <c r="E288" s="33"/>
      <c r="F288" s="33"/>
      <c r="G288" s="120"/>
    </row>
    <row r="289" spans="1:8" s="7" customFormat="1" x14ac:dyDescent="0.35">
      <c r="A289" s="84">
        <v>3.3</v>
      </c>
      <c r="B289" s="98" t="s">
        <v>68</v>
      </c>
      <c r="C289" s="99"/>
      <c r="D289" s="99"/>
      <c r="E289" s="99"/>
      <c r="F289" s="100"/>
      <c r="G289" s="120"/>
    </row>
    <row r="290" spans="1:8" s="7" customFormat="1" ht="87" x14ac:dyDescent="0.35">
      <c r="A290" s="41" t="s">
        <v>556</v>
      </c>
      <c r="B290" s="19" t="s">
        <v>184</v>
      </c>
      <c r="C290" s="13" t="s">
        <v>13</v>
      </c>
      <c r="D290" s="14">
        <v>11</v>
      </c>
      <c r="E290" s="33"/>
      <c r="F290" s="33"/>
      <c r="G290" s="120"/>
    </row>
    <row r="291" spans="1:8" s="7" customFormat="1" ht="34.799999999999997" x14ac:dyDescent="0.35">
      <c r="A291" s="41" t="s">
        <v>557</v>
      </c>
      <c r="B291" s="19" t="s">
        <v>69</v>
      </c>
      <c r="C291" s="13" t="s">
        <v>12</v>
      </c>
      <c r="D291" s="14">
        <v>50</v>
      </c>
      <c r="E291" s="33"/>
      <c r="F291" s="33"/>
      <c r="G291" s="120"/>
    </row>
    <row r="292" spans="1:8" s="7" customFormat="1" ht="52.2" x14ac:dyDescent="0.35">
      <c r="A292" s="41" t="s">
        <v>558</v>
      </c>
      <c r="B292" s="19" t="s">
        <v>70</v>
      </c>
      <c r="C292" s="13" t="s">
        <v>12</v>
      </c>
      <c r="D292" s="14">
        <v>400</v>
      </c>
      <c r="E292" s="33"/>
      <c r="F292" s="33"/>
      <c r="G292" s="120"/>
    </row>
    <row r="293" spans="1:8" s="7" customFormat="1" ht="52.2" x14ac:dyDescent="0.35">
      <c r="A293" s="41" t="s">
        <v>559</v>
      </c>
      <c r="B293" s="19" t="s">
        <v>71</v>
      </c>
      <c r="C293" s="13" t="s">
        <v>12</v>
      </c>
      <c r="D293" s="14">
        <v>183</v>
      </c>
      <c r="E293" s="33"/>
      <c r="F293" s="33"/>
      <c r="G293" s="120"/>
    </row>
    <row r="294" spans="1:8" s="7" customFormat="1" ht="52.2" x14ac:dyDescent="0.35">
      <c r="A294" s="41" t="s">
        <v>560</v>
      </c>
      <c r="B294" s="19" t="s">
        <v>185</v>
      </c>
      <c r="C294" s="13" t="s">
        <v>12</v>
      </c>
      <c r="D294" s="14">
        <v>53</v>
      </c>
      <c r="E294" s="33"/>
      <c r="F294" s="33"/>
      <c r="G294" s="120"/>
    </row>
    <row r="295" spans="1:8" s="7" customFormat="1" ht="52.2" x14ac:dyDescent="0.35">
      <c r="A295" s="41" t="s">
        <v>561</v>
      </c>
      <c r="B295" s="19" t="s">
        <v>72</v>
      </c>
      <c r="C295" s="13" t="s">
        <v>13</v>
      </c>
      <c r="D295" s="14">
        <v>12</v>
      </c>
      <c r="E295" s="33"/>
      <c r="F295" s="33"/>
      <c r="G295" s="120"/>
    </row>
    <row r="296" spans="1:8" s="7" customFormat="1" x14ac:dyDescent="0.35">
      <c r="A296" s="41" t="s">
        <v>562</v>
      </c>
      <c r="B296" s="19" t="s">
        <v>73</v>
      </c>
      <c r="C296" s="13" t="s">
        <v>13</v>
      </c>
      <c r="D296" s="14">
        <v>11</v>
      </c>
      <c r="E296" s="33"/>
      <c r="F296" s="33"/>
      <c r="G296" s="120"/>
    </row>
    <row r="297" spans="1:8" s="7" customFormat="1" ht="34.799999999999997" x14ac:dyDescent="0.35">
      <c r="A297" s="41" t="s">
        <v>563</v>
      </c>
      <c r="B297" s="19" t="s">
        <v>186</v>
      </c>
      <c r="C297" s="13" t="s">
        <v>13</v>
      </c>
      <c r="D297" s="14">
        <v>1</v>
      </c>
      <c r="E297" s="33"/>
      <c r="F297" s="33"/>
      <c r="G297" s="120"/>
    </row>
    <row r="298" spans="1:8" s="7" customFormat="1" ht="69.599999999999994" x14ac:dyDescent="0.35">
      <c r="A298" s="41" t="s">
        <v>564</v>
      </c>
      <c r="B298" s="19" t="s">
        <v>74</v>
      </c>
      <c r="C298" s="13" t="s">
        <v>13</v>
      </c>
      <c r="D298" s="14">
        <v>1</v>
      </c>
      <c r="E298" s="33"/>
      <c r="F298" s="33"/>
      <c r="G298" s="120"/>
    </row>
    <row r="299" spans="1:8" s="7" customFormat="1" ht="34.799999999999997" x14ac:dyDescent="0.35">
      <c r="A299" s="41" t="s">
        <v>565</v>
      </c>
      <c r="B299" s="19" t="s">
        <v>187</v>
      </c>
      <c r="C299" s="13" t="s">
        <v>13</v>
      </c>
      <c r="D299" s="14">
        <v>1</v>
      </c>
      <c r="E299" s="33"/>
      <c r="F299" s="33"/>
      <c r="G299" s="120"/>
    </row>
    <row r="300" spans="1:8" s="7" customFormat="1" ht="52.2" x14ac:dyDescent="0.35">
      <c r="A300" s="41" t="s">
        <v>566</v>
      </c>
      <c r="B300" s="19" t="s">
        <v>75</v>
      </c>
      <c r="C300" s="13" t="s">
        <v>13</v>
      </c>
      <c r="D300" s="14">
        <v>1</v>
      </c>
      <c r="E300" s="33"/>
      <c r="F300" s="33"/>
      <c r="G300" s="120"/>
    </row>
    <row r="301" spans="1:8" s="7" customFormat="1" ht="34.799999999999997" x14ac:dyDescent="0.35">
      <c r="A301" s="41" t="s">
        <v>567</v>
      </c>
      <c r="B301" s="19" t="s">
        <v>76</v>
      </c>
      <c r="C301" s="13" t="s">
        <v>13</v>
      </c>
      <c r="D301" s="14">
        <v>1</v>
      </c>
      <c r="E301" s="33"/>
      <c r="F301" s="33"/>
      <c r="G301" s="120"/>
    </row>
    <row r="302" spans="1:8" s="7" customFormat="1" x14ac:dyDescent="0.35">
      <c r="A302" s="41"/>
      <c r="B302" s="121" t="s">
        <v>77</v>
      </c>
      <c r="C302" s="121"/>
      <c r="D302" s="121"/>
      <c r="E302" s="121"/>
      <c r="F302" s="121"/>
      <c r="G302" s="120"/>
    </row>
    <row r="303" spans="1:8" s="7" customFormat="1" x14ac:dyDescent="0.35">
      <c r="A303" s="8">
        <v>4</v>
      </c>
      <c r="B303" s="111" t="s">
        <v>78</v>
      </c>
      <c r="C303" s="111"/>
      <c r="D303" s="111"/>
      <c r="E303" s="111"/>
      <c r="F303" s="111"/>
      <c r="G303" s="24"/>
    </row>
    <row r="304" spans="1:8" s="7" customFormat="1" x14ac:dyDescent="0.35">
      <c r="A304" s="84">
        <v>4.0999999999999996</v>
      </c>
      <c r="B304" s="98" t="s">
        <v>191</v>
      </c>
      <c r="C304" s="99"/>
      <c r="D304" s="99"/>
      <c r="E304" s="99"/>
      <c r="F304" s="100"/>
      <c r="G304" s="95"/>
      <c r="H304" s="35"/>
    </row>
    <row r="305" spans="1:7" s="7" customFormat="1" x14ac:dyDescent="0.35">
      <c r="A305" s="90" t="s">
        <v>568</v>
      </c>
      <c r="B305" s="94" t="s">
        <v>17</v>
      </c>
      <c r="C305" s="94"/>
      <c r="D305" s="94"/>
      <c r="E305" s="94"/>
      <c r="F305" s="94"/>
      <c r="G305" s="96"/>
    </row>
    <row r="306" spans="1:7" s="7" customFormat="1" x14ac:dyDescent="0.35">
      <c r="A306" s="48" t="s">
        <v>569</v>
      </c>
      <c r="B306" s="49" t="s">
        <v>253</v>
      </c>
      <c r="C306" s="13" t="s">
        <v>11</v>
      </c>
      <c r="D306" s="31">
        <f>251+10</f>
        <v>261</v>
      </c>
      <c r="E306" s="50"/>
      <c r="F306" s="28"/>
      <c r="G306" s="96"/>
    </row>
    <row r="307" spans="1:7" s="7" customFormat="1" ht="34.799999999999997" x14ac:dyDescent="0.35">
      <c r="A307" s="48" t="s">
        <v>570</v>
      </c>
      <c r="B307" s="49" t="s">
        <v>194</v>
      </c>
      <c r="C307" s="13" t="s">
        <v>11</v>
      </c>
      <c r="D307" s="31">
        <f>46+2</f>
        <v>48</v>
      </c>
      <c r="E307" s="50"/>
      <c r="F307" s="28"/>
      <c r="G307" s="96"/>
    </row>
    <row r="308" spans="1:7" s="7" customFormat="1" ht="34.799999999999997" x14ac:dyDescent="0.35">
      <c r="A308" s="48" t="s">
        <v>571</v>
      </c>
      <c r="B308" s="49" t="s">
        <v>195</v>
      </c>
      <c r="C308" s="13" t="s">
        <v>11</v>
      </c>
      <c r="D308" s="31">
        <f>77+2</f>
        <v>79</v>
      </c>
      <c r="E308" s="50"/>
      <c r="F308" s="28"/>
      <c r="G308" s="96"/>
    </row>
    <row r="309" spans="1:7" s="7" customFormat="1" ht="34.799999999999997" x14ac:dyDescent="0.35">
      <c r="A309" s="48" t="s">
        <v>572</v>
      </c>
      <c r="B309" s="49" t="s">
        <v>196</v>
      </c>
      <c r="C309" s="13" t="s">
        <v>11</v>
      </c>
      <c r="D309" s="31">
        <f>230+3</f>
        <v>233</v>
      </c>
      <c r="E309" s="50"/>
      <c r="F309" s="28"/>
      <c r="G309" s="96"/>
    </row>
    <row r="310" spans="1:7" s="7" customFormat="1" x14ac:dyDescent="0.35">
      <c r="A310" s="90" t="s">
        <v>573</v>
      </c>
      <c r="B310" s="94" t="s">
        <v>250</v>
      </c>
      <c r="C310" s="94"/>
      <c r="D310" s="94"/>
      <c r="E310" s="94"/>
      <c r="F310" s="94"/>
      <c r="G310" s="96"/>
    </row>
    <row r="311" spans="1:7" s="7" customFormat="1" x14ac:dyDescent="0.35">
      <c r="A311" s="41" t="s">
        <v>574</v>
      </c>
      <c r="B311" s="19" t="s">
        <v>198</v>
      </c>
      <c r="C311" s="52" t="s">
        <v>11</v>
      </c>
      <c r="D311" s="14">
        <v>25</v>
      </c>
      <c r="E311" s="50"/>
      <c r="F311" s="28"/>
      <c r="G311" s="96"/>
    </row>
    <row r="312" spans="1:7" s="7" customFormat="1" ht="34.799999999999997" x14ac:dyDescent="0.35">
      <c r="A312" s="41" t="s">
        <v>575</v>
      </c>
      <c r="B312" s="49" t="s">
        <v>197</v>
      </c>
      <c r="C312" s="13" t="s">
        <v>10</v>
      </c>
      <c r="D312" s="31">
        <v>231</v>
      </c>
      <c r="E312" s="50"/>
      <c r="F312" s="28"/>
      <c r="G312" s="96"/>
    </row>
    <row r="313" spans="1:7" s="7" customFormat="1" x14ac:dyDescent="0.35">
      <c r="A313" s="41" t="s">
        <v>576</v>
      </c>
      <c r="B313" s="51" t="s">
        <v>249</v>
      </c>
      <c r="C313" s="52" t="s">
        <v>11</v>
      </c>
      <c r="D313" s="14">
        <v>1.2</v>
      </c>
      <c r="E313" s="53"/>
      <c r="F313" s="28"/>
      <c r="G313" s="96"/>
    </row>
    <row r="314" spans="1:7" s="7" customFormat="1" ht="34.799999999999997" x14ac:dyDescent="0.35">
      <c r="A314" s="41" t="s">
        <v>577</v>
      </c>
      <c r="B314" s="49" t="s">
        <v>193</v>
      </c>
      <c r="C314" s="13" t="s">
        <v>11</v>
      </c>
      <c r="D314" s="31">
        <v>2.5</v>
      </c>
      <c r="E314" s="50"/>
      <c r="F314" s="50"/>
      <c r="G314" s="96"/>
    </row>
    <row r="315" spans="1:7" s="7" customFormat="1" ht="52.2" x14ac:dyDescent="0.35">
      <c r="A315" s="41" t="s">
        <v>578</v>
      </c>
      <c r="B315" s="49" t="s">
        <v>199</v>
      </c>
      <c r="C315" s="13" t="s">
        <v>12</v>
      </c>
      <c r="D315" s="31">
        <f>12+5.9</f>
        <v>17.899999999999999</v>
      </c>
      <c r="E315" s="50"/>
      <c r="F315" s="50"/>
      <c r="G315" s="96"/>
    </row>
    <row r="316" spans="1:7" s="7" customFormat="1" ht="52.2" x14ac:dyDescent="0.35">
      <c r="A316" s="41" t="s">
        <v>579</v>
      </c>
      <c r="B316" s="49" t="s">
        <v>200</v>
      </c>
      <c r="C316" s="13" t="s">
        <v>10</v>
      </c>
      <c r="D316" s="31">
        <v>4</v>
      </c>
      <c r="E316" s="50"/>
      <c r="F316" s="50"/>
      <c r="G316" s="96"/>
    </row>
    <row r="317" spans="1:7" s="7" customFormat="1" ht="34.799999999999997" x14ac:dyDescent="0.35">
      <c r="A317" s="41" t="s">
        <v>580</v>
      </c>
      <c r="B317" s="49" t="s">
        <v>205</v>
      </c>
      <c r="C317" s="13" t="s">
        <v>10</v>
      </c>
      <c r="D317" s="31">
        <v>13</v>
      </c>
      <c r="E317" s="50"/>
      <c r="F317" s="50"/>
      <c r="G317" s="96"/>
    </row>
    <row r="318" spans="1:7" s="7" customFormat="1" x14ac:dyDescent="0.35">
      <c r="A318" s="41" t="s">
        <v>581</v>
      </c>
      <c r="B318" s="19" t="s">
        <v>37</v>
      </c>
      <c r="C318" s="13" t="s">
        <v>10</v>
      </c>
      <c r="D318" s="14">
        <v>69</v>
      </c>
      <c r="E318" s="33"/>
      <c r="F318" s="33"/>
      <c r="G318" s="96"/>
    </row>
    <row r="319" spans="1:7" s="7" customFormat="1" x14ac:dyDescent="0.35">
      <c r="A319" s="90" t="s">
        <v>582</v>
      </c>
      <c r="B319" s="94" t="s">
        <v>188</v>
      </c>
      <c r="C319" s="94"/>
      <c r="D319" s="94"/>
      <c r="E319" s="94"/>
      <c r="F319" s="94"/>
      <c r="G319" s="96"/>
    </row>
    <row r="320" spans="1:7" s="7" customFormat="1" ht="104.4" x14ac:dyDescent="0.35">
      <c r="A320" s="48" t="s">
        <v>583</v>
      </c>
      <c r="B320" s="49" t="s">
        <v>201</v>
      </c>
      <c r="C320" s="13" t="s">
        <v>10</v>
      </c>
      <c r="D320" s="31">
        <v>10</v>
      </c>
      <c r="E320" s="50"/>
      <c r="F320" s="50"/>
      <c r="G320" s="96"/>
    </row>
    <row r="321" spans="1:7" s="7" customFormat="1" ht="69.599999999999994" x14ac:dyDescent="0.35">
      <c r="A321" s="48" t="s">
        <v>584</v>
      </c>
      <c r="B321" s="49" t="s">
        <v>30</v>
      </c>
      <c r="C321" s="13" t="s">
        <v>12</v>
      </c>
      <c r="D321" s="31">
        <v>5</v>
      </c>
      <c r="E321" s="50"/>
      <c r="F321" s="50"/>
      <c r="G321" s="96"/>
    </row>
    <row r="322" spans="1:7" s="7" customFormat="1" ht="52.2" x14ac:dyDescent="0.35">
      <c r="A322" s="48" t="s">
        <v>585</v>
      </c>
      <c r="B322" s="49" t="s">
        <v>202</v>
      </c>
      <c r="C322" s="13" t="s">
        <v>10</v>
      </c>
      <c r="D322" s="31">
        <v>10</v>
      </c>
      <c r="E322" s="50"/>
      <c r="F322" s="50"/>
      <c r="G322" s="96"/>
    </row>
    <row r="323" spans="1:7" s="7" customFormat="1" ht="69.599999999999994" x14ac:dyDescent="0.35">
      <c r="A323" s="48" t="s">
        <v>586</v>
      </c>
      <c r="B323" s="49" t="s">
        <v>203</v>
      </c>
      <c r="C323" s="13" t="s">
        <v>12</v>
      </c>
      <c r="D323" s="31">
        <v>5</v>
      </c>
      <c r="E323" s="50"/>
      <c r="F323" s="50"/>
      <c r="G323" s="96"/>
    </row>
    <row r="324" spans="1:7" s="7" customFormat="1" ht="52.2" x14ac:dyDescent="0.35">
      <c r="A324" s="48" t="s">
        <v>587</v>
      </c>
      <c r="B324" s="49" t="s">
        <v>39</v>
      </c>
      <c r="C324" s="13" t="s">
        <v>12</v>
      </c>
      <c r="D324" s="31">
        <v>5</v>
      </c>
      <c r="E324" s="50"/>
      <c r="F324" s="50"/>
      <c r="G324" s="96"/>
    </row>
    <row r="325" spans="1:7" s="7" customFormat="1" x14ac:dyDescent="0.35">
      <c r="A325" s="90" t="s">
        <v>588</v>
      </c>
      <c r="B325" s="94" t="s">
        <v>24</v>
      </c>
      <c r="C325" s="94"/>
      <c r="D325" s="94"/>
      <c r="E325" s="94"/>
      <c r="F325" s="94"/>
      <c r="G325" s="96"/>
    </row>
    <row r="326" spans="1:7" s="7" customFormat="1" x14ac:dyDescent="0.35">
      <c r="A326" s="48" t="s">
        <v>589</v>
      </c>
      <c r="B326" s="49" t="s">
        <v>204</v>
      </c>
      <c r="C326" s="13" t="s">
        <v>10</v>
      </c>
      <c r="D326" s="31">
        <v>103</v>
      </c>
      <c r="E326" s="50"/>
      <c r="F326" s="50"/>
      <c r="G326" s="96"/>
    </row>
    <row r="327" spans="1:7" s="7" customFormat="1" ht="34.799999999999997" x14ac:dyDescent="0.35">
      <c r="A327" s="48" t="s">
        <v>590</v>
      </c>
      <c r="B327" s="49" t="s">
        <v>715</v>
      </c>
      <c r="C327" s="13" t="s">
        <v>10</v>
      </c>
      <c r="D327" s="31">
        <v>49</v>
      </c>
      <c r="E327" s="50"/>
      <c r="F327" s="50"/>
      <c r="G327" s="96"/>
    </row>
    <row r="328" spans="1:7" s="7" customFormat="1" x14ac:dyDescent="0.35">
      <c r="A328" s="48" t="s">
        <v>591</v>
      </c>
      <c r="B328" s="49" t="s">
        <v>206</v>
      </c>
      <c r="C328" s="13" t="s">
        <v>10</v>
      </c>
      <c r="D328" s="31">
        <v>134</v>
      </c>
      <c r="E328" s="50"/>
      <c r="F328" s="50"/>
      <c r="G328" s="96"/>
    </row>
    <row r="329" spans="1:7" s="7" customFormat="1" x14ac:dyDescent="0.35">
      <c r="A329" s="48" t="s">
        <v>592</v>
      </c>
      <c r="B329" s="49" t="s">
        <v>207</v>
      </c>
      <c r="C329" s="13" t="s">
        <v>10</v>
      </c>
      <c r="D329" s="31">
        <v>103</v>
      </c>
      <c r="E329" s="50"/>
      <c r="F329" s="50"/>
      <c r="G329" s="96"/>
    </row>
    <row r="330" spans="1:7" s="7" customFormat="1" x14ac:dyDescent="0.35">
      <c r="A330" s="48" t="s">
        <v>593</v>
      </c>
      <c r="B330" s="49" t="s">
        <v>208</v>
      </c>
      <c r="C330" s="13" t="s">
        <v>10</v>
      </c>
      <c r="D330" s="31">
        <f>25+10</f>
        <v>35</v>
      </c>
      <c r="E330" s="50"/>
      <c r="F330" s="50"/>
      <c r="G330" s="96"/>
    </row>
    <row r="331" spans="1:7" s="7" customFormat="1" ht="69.599999999999994" x14ac:dyDescent="0.35">
      <c r="A331" s="48" t="s">
        <v>594</v>
      </c>
      <c r="B331" s="49" t="s">
        <v>716</v>
      </c>
      <c r="C331" s="13" t="s">
        <v>13</v>
      </c>
      <c r="D331" s="31">
        <v>1</v>
      </c>
      <c r="E331" s="50"/>
      <c r="F331" s="50"/>
      <c r="G331" s="96"/>
    </row>
    <row r="332" spans="1:7" s="7" customFormat="1" ht="52.2" x14ac:dyDescent="0.35">
      <c r="A332" s="48" t="s">
        <v>595</v>
      </c>
      <c r="B332" s="49" t="s">
        <v>209</v>
      </c>
      <c r="C332" s="13" t="s">
        <v>12</v>
      </c>
      <c r="D332" s="31">
        <f>80+11</f>
        <v>91</v>
      </c>
      <c r="E332" s="50"/>
      <c r="F332" s="50"/>
      <c r="G332" s="96"/>
    </row>
    <row r="333" spans="1:7" s="7" customFormat="1" ht="87" x14ac:dyDescent="0.35">
      <c r="A333" s="48" t="s">
        <v>596</v>
      </c>
      <c r="B333" s="49" t="s">
        <v>210</v>
      </c>
      <c r="C333" s="13" t="s">
        <v>13</v>
      </c>
      <c r="D333" s="31">
        <v>1</v>
      </c>
      <c r="E333" s="50"/>
      <c r="F333" s="50"/>
      <c r="G333" s="96"/>
    </row>
    <row r="334" spans="1:7" s="7" customFormat="1" x14ac:dyDescent="0.35">
      <c r="A334" s="84">
        <v>4.2</v>
      </c>
      <c r="B334" s="98" t="s">
        <v>212</v>
      </c>
      <c r="C334" s="99"/>
      <c r="D334" s="99"/>
      <c r="E334" s="99"/>
      <c r="F334" s="100"/>
      <c r="G334" s="96"/>
    </row>
    <row r="335" spans="1:7" s="7" customFormat="1" ht="52.2" x14ac:dyDescent="0.35">
      <c r="A335" s="48" t="s">
        <v>597</v>
      </c>
      <c r="B335" s="49" t="s">
        <v>211</v>
      </c>
      <c r="C335" s="13" t="s">
        <v>13</v>
      </c>
      <c r="D335" s="31">
        <v>3</v>
      </c>
      <c r="E335" s="50"/>
      <c r="F335" s="50"/>
      <c r="G335" s="96"/>
    </row>
    <row r="336" spans="1:7" s="7" customFormat="1" ht="34.799999999999997" x14ac:dyDescent="0.35">
      <c r="A336" s="48" t="s">
        <v>598</v>
      </c>
      <c r="B336" s="49" t="s">
        <v>714</v>
      </c>
      <c r="C336" s="13" t="s">
        <v>10</v>
      </c>
      <c r="D336" s="31">
        <v>30</v>
      </c>
      <c r="E336" s="50"/>
      <c r="F336" s="50"/>
      <c r="G336" s="96"/>
    </row>
    <row r="337" spans="1:7" s="7" customFormat="1" ht="34.799999999999997" x14ac:dyDescent="0.35">
      <c r="A337" s="48" t="s">
        <v>599</v>
      </c>
      <c r="B337" s="49" t="s">
        <v>28</v>
      </c>
      <c r="C337" s="13" t="s">
        <v>13</v>
      </c>
      <c r="D337" s="31">
        <v>1</v>
      </c>
      <c r="E337" s="50"/>
      <c r="F337" s="50"/>
      <c r="G337" s="96"/>
    </row>
    <row r="338" spans="1:7" s="7" customFormat="1" ht="34.799999999999997" x14ac:dyDescent="0.35">
      <c r="A338" s="48" t="s">
        <v>600</v>
      </c>
      <c r="B338" s="49" t="s">
        <v>717</v>
      </c>
      <c r="C338" s="13" t="s">
        <v>13</v>
      </c>
      <c r="D338" s="31">
        <v>4</v>
      </c>
      <c r="E338" s="50"/>
      <c r="F338" s="50"/>
      <c r="G338" s="96"/>
    </row>
    <row r="339" spans="1:7" s="7" customFormat="1" ht="52.2" x14ac:dyDescent="0.35">
      <c r="A339" s="48" t="s">
        <v>601</v>
      </c>
      <c r="B339" s="49" t="s">
        <v>209</v>
      </c>
      <c r="C339" s="13" t="s">
        <v>12</v>
      </c>
      <c r="D339" s="31">
        <v>4</v>
      </c>
      <c r="E339" s="50"/>
      <c r="F339" s="50"/>
      <c r="G339" s="96"/>
    </row>
    <row r="340" spans="1:7" s="7" customFormat="1" ht="34.799999999999997" x14ac:dyDescent="0.35">
      <c r="A340" s="48" t="s">
        <v>602</v>
      </c>
      <c r="B340" s="86" t="s">
        <v>700</v>
      </c>
      <c r="C340" s="13" t="s">
        <v>10</v>
      </c>
      <c r="D340" s="31">
        <f>28+78+6</f>
        <v>112</v>
      </c>
      <c r="E340" s="50"/>
      <c r="F340" s="50"/>
      <c r="G340" s="96"/>
    </row>
    <row r="341" spans="1:7" s="7" customFormat="1" ht="34.799999999999997" x14ac:dyDescent="0.35">
      <c r="A341" s="48" t="s">
        <v>603</v>
      </c>
      <c r="B341" s="49" t="s">
        <v>205</v>
      </c>
      <c r="C341" s="13" t="s">
        <v>10</v>
      </c>
      <c r="D341" s="31">
        <v>1</v>
      </c>
      <c r="E341" s="50"/>
      <c r="F341" s="50"/>
      <c r="G341" s="96"/>
    </row>
    <row r="342" spans="1:7" s="7" customFormat="1" ht="34.799999999999997" x14ac:dyDescent="0.35">
      <c r="A342" s="48" t="s">
        <v>604</v>
      </c>
      <c r="B342" s="49" t="s">
        <v>720</v>
      </c>
      <c r="C342" s="26" t="s">
        <v>12</v>
      </c>
      <c r="D342" s="14">
        <v>39</v>
      </c>
      <c r="E342" s="30"/>
      <c r="F342" s="30"/>
      <c r="G342" s="96"/>
    </row>
    <row r="343" spans="1:7" s="7" customFormat="1" ht="34.799999999999997" x14ac:dyDescent="0.35">
      <c r="A343" s="48" t="s">
        <v>605</v>
      </c>
      <c r="B343" s="49" t="s">
        <v>710</v>
      </c>
      <c r="C343" s="13" t="s">
        <v>10</v>
      </c>
      <c r="D343" s="31">
        <v>325</v>
      </c>
      <c r="E343" s="50"/>
      <c r="F343" s="87"/>
      <c r="G343" s="96"/>
    </row>
    <row r="344" spans="1:7" s="7" customFormat="1" ht="52.2" x14ac:dyDescent="0.35">
      <c r="A344" s="48" t="s">
        <v>606</v>
      </c>
      <c r="B344" s="19" t="s">
        <v>189</v>
      </c>
      <c r="C344" s="13" t="s">
        <v>13</v>
      </c>
      <c r="D344" s="27">
        <v>4</v>
      </c>
      <c r="E344" s="28"/>
      <c r="F344" s="15"/>
      <c r="G344" s="96"/>
    </row>
    <row r="345" spans="1:7" s="7" customFormat="1" x14ac:dyDescent="0.35">
      <c r="A345" s="84">
        <v>4.3</v>
      </c>
      <c r="B345" s="98" t="s">
        <v>79</v>
      </c>
      <c r="C345" s="99"/>
      <c r="D345" s="99"/>
      <c r="E345" s="99"/>
      <c r="F345" s="100"/>
      <c r="G345" s="96"/>
    </row>
    <row r="346" spans="1:7" s="7" customFormat="1" x14ac:dyDescent="0.35">
      <c r="A346" s="47" t="s">
        <v>607</v>
      </c>
      <c r="B346" s="49" t="s">
        <v>227</v>
      </c>
      <c r="C346" s="13" t="s">
        <v>10</v>
      </c>
      <c r="D346" s="27">
        <v>195</v>
      </c>
      <c r="E346" s="28"/>
      <c r="F346" s="15"/>
      <c r="G346" s="96"/>
    </row>
    <row r="347" spans="1:7" s="7" customFormat="1" ht="52.2" x14ac:dyDescent="0.35">
      <c r="A347" s="47" t="s">
        <v>608</v>
      </c>
      <c r="B347" s="19" t="s">
        <v>189</v>
      </c>
      <c r="C347" s="13" t="s">
        <v>13</v>
      </c>
      <c r="D347" s="27">
        <v>3</v>
      </c>
      <c r="E347" s="28"/>
      <c r="F347" s="15"/>
      <c r="G347" s="96"/>
    </row>
    <row r="348" spans="1:7" s="7" customFormat="1" x14ac:dyDescent="0.35">
      <c r="A348" s="47" t="s">
        <v>609</v>
      </c>
      <c r="B348" s="19" t="s">
        <v>190</v>
      </c>
      <c r="C348" s="13" t="s">
        <v>13</v>
      </c>
      <c r="D348" s="27">
        <v>1</v>
      </c>
      <c r="E348" s="28"/>
      <c r="F348" s="28"/>
      <c r="G348" s="96"/>
    </row>
    <row r="349" spans="1:7" s="7" customFormat="1" x14ac:dyDescent="0.35">
      <c r="A349" s="47" t="s">
        <v>610</v>
      </c>
      <c r="B349" s="17" t="s">
        <v>80</v>
      </c>
      <c r="C349" s="13" t="s">
        <v>13</v>
      </c>
      <c r="D349" s="14">
        <v>2</v>
      </c>
      <c r="E349" s="29"/>
      <c r="F349" s="28"/>
      <c r="G349" s="96"/>
    </row>
    <row r="350" spans="1:7" s="7" customFormat="1" ht="34.799999999999997" x14ac:dyDescent="0.35">
      <c r="A350" s="47" t="s">
        <v>611</v>
      </c>
      <c r="B350" s="17" t="s">
        <v>81</v>
      </c>
      <c r="C350" s="13" t="s">
        <v>13</v>
      </c>
      <c r="D350" s="14">
        <v>1</v>
      </c>
      <c r="E350" s="29"/>
      <c r="F350" s="28"/>
      <c r="G350" s="96"/>
    </row>
    <row r="351" spans="1:7" s="7" customFormat="1" ht="52.2" x14ac:dyDescent="0.35">
      <c r="A351" s="47" t="s">
        <v>612</v>
      </c>
      <c r="B351" s="17" t="s">
        <v>192</v>
      </c>
      <c r="C351" s="13" t="s">
        <v>12</v>
      </c>
      <c r="D351" s="14">
        <f>12+2</f>
        <v>14</v>
      </c>
      <c r="E351" s="29"/>
      <c r="F351" s="28"/>
      <c r="G351" s="96"/>
    </row>
    <row r="352" spans="1:7" s="7" customFormat="1" x14ac:dyDescent="0.35">
      <c r="A352" s="84">
        <v>4.4000000000000004</v>
      </c>
      <c r="B352" s="98" t="s">
        <v>213</v>
      </c>
      <c r="C352" s="99"/>
      <c r="D352" s="99"/>
      <c r="E352" s="99"/>
      <c r="F352" s="100"/>
      <c r="G352" s="96"/>
    </row>
    <row r="353" spans="1:7" s="7" customFormat="1" ht="34.799999999999997" x14ac:dyDescent="0.35">
      <c r="A353" s="48" t="s">
        <v>613</v>
      </c>
      <c r="B353" s="49" t="s">
        <v>701</v>
      </c>
      <c r="C353" s="13" t="s">
        <v>10</v>
      </c>
      <c r="D353" s="31">
        <v>300</v>
      </c>
      <c r="E353" s="50"/>
      <c r="F353" s="50"/>
      <c r="G353" s="96"/>
    </row>
    <row r="354" spans="1:7" s="7" customFormat="1" x14ac:dyDescent="0.35">
      <c r="A354" s="48" t="s">
        <v>614</v>
      </c>
      <c r="B354" s="49" t="s">
        <v>225</v>
      </c>
      <c r="C354" s="13" t="s">
        <v>13</v>
      </c>
      <c r="D354" s="31">
        <v>6</v>
      </c>
      <c r="E354" s="50"/>
      <c r="F354" s="50"/>
      <c r="G354" s="96"/>
    </row>
    <row r="355" spans="1:7" s="7" customFormat="1" x14ac:dyDescent="0.35">
      <c r="A355" s="84">
        <v>4.5</v>
      </c>
      <c r="B355" s="98" t="s">
        <v>214</v>
      </c>
      <c r="C355" s="99"/>
      <c r="D355" s="99"/>
      <c r="E355" s="99"/>
      <c r="F355" s="100"/>
      <c r="G355" s="96"/>
    </row>
    <row r="356" spans="1:7" s="7" customFormat="1" x14ac:dyDescent="0.35">
      <c r="A356" s="48" t="s">
        <v>615</v>
      </c>
      <c r="B356" s="49" t="s">
        <v>215</v>
      </c>
      <c r="C356" s="13" t="s">
        <v>13</v>
      </c>
      <c r="D356" s="31">
        <v>12</v>
      </c>
      <c r="E356" s="50"/>
      <c r="F356" s="33"/>
      <c r="G356" s="96"/>
    </row>
    <row r="357" spans="1:7" s="7" customFormat="1" x14ac:dyDescent="0.35">
      <c r="A357" s="84">
        <v>4.5999999999999996</v>
      </c>
      <c r="B357" s="98" t="s">
        <v>219</v>
      </c>
      <c r="C357" s="99"/>
      <c r="D357" s="99"/>
      <c r="E357" s="99"/>
      <c r="F357" s="100"/>
      <c r="G357" s="96"/>
    </row>
    <row r="358" spans="1:7" s="7" customFormat="1" ht="34.799999999999997" x14ac:dyDescent="0.35">
      <c r="A358" s="48" t="s">
        <v>616</v>
      </c>
      <c r="B358" s="19" t="s">
        <v>216</v>
      </c>
      <c r="C358" s="13" t="s">
        <v>217</v>
      </c>
      <c r="D358" s="14">
        <v>55</v>
      </c>
      <c r="E358" s="53"/>
      <c r="F358" s="28"/>
      <c r="G358" s="96"/>
    </row>
    <row r="359" spans="1:7" s="7" customFormat="1" x14ac:dyDescent="0.35">
      <c r="A359" s="48" t="s">
        <v>617</v>
      </c>
      <c r="B359" s="49" t="s">
        <v>218</v>
      </c>
      <c r="C359" s="13" t="s">
        <v>10</v>
      </c>
      <c r="D359" s="31">
        <v>350</v>
      </c>
      <c r="E359" s="50"/>
      <c r="F359" s="28"/>
      <c r="G359" s="96"/>
    </row>
    <row r="360" spans="1:7" s="7" customFormat="1" ht="34.799999999999997" x14ac:dyDescent="0.35">
      <c r="A360" s="48" t="s">
        <v>618</v>
      </c>
      <c r="B360" s="49" t="s">
        <v>82</v>
      </c>
      <c r="C360" s="13" t="s">
        <v>10</v>
      </c>
      <c r="D360" s="31">
        <v>390</v>
      </c>
      <c r="E360" s="50"/>
      <c r="F360" s="28"/>
      <c r="G360" s="96"/>
    </row>
    <row r="361" spans="1:7" s="7" customFormat="1" ht="52.2" x14ac:dyDescent="0.35">
      <c r="A361" s="48" t="s">
        <v>619</v>
      </c>
      <c r="B361" s="49" t="s">
        <v>220</v>
      </c>
      <c r="C361" s="13" t="s">
        <v>12</v>
      </c>
      <c r="D361" s="31">
        <v>136</v>
      </c>
      <c r="E361" s="50"/>
      <c r="F361" s="50"/>
      <c r="G361" s="96"/>
    </row>
    <row r="362" spans="1:7" s="7" customFormat="1" ht="52.2" x14ac:dyDescent="0.35">
      <c r="A362" s="48" t="s">
        <v>620</v>
      </c>
      <c r="B362" s="49" t="s">
        <v>221</v>
      </c>
      <c r="C362" s="13" t="s">
        <v>12</v>
      </c>
      <c r="D362" s="31">
        <v>13</v>
      </c>
      <c r="E362" s="50"/>
      <c r="F362" s="50"/>
      <c r="G362" s="96"/>
    </row>
    <row r="363" spans="1:7" s="7" customFormat="1" ht="34.799999999999997" x14ac:dyDescent="0.35">
      <c r="A363" s="48" t="s">
        <v>621</v>
      </c>
      <c r="B363" s="49" t="s">
        <v>223</v>
      </c>
      <c r="C363" s="13" t="s">
        <v>10</v>
      </c>
      <c r="D363" s="31">
        <v>30</v>
      </c>
      <c r="E363" s="50"/>
      <c r="F363" s="28"/>
      <c r="G363" s="96"/>
    </row>
    <row r="364" spans="1:7" s="7" customFormat="1" x14ac:dyDescent="0.35">
      <c r="A364" s="84">
        <v>4.7</v>
      </c>
      <c r="B364" s="98" t="s">
        <v>229</v>
      </c>
      <c r="C364" s="99"/>
      <c r="D364" s="99"/>
      <c r="E364" s="99"/>
      <c r="F364" s="100"/>
      <c r="G364" s="96"/>
    </row>
    <row r="365" spans="1:7" s="7" customFormat="1" x14ac:dyDescent="0.35">
      <c r="A365" s="48" t="s">
        <v>622</v>
      </c>
      <c r="B365" s="49" t="s">
        <v>227</v>
      </c>
      <c r="C365" s="13" t="s">
        <v>10</v>
      </c>
      <c r="D365" s="31">
        <v>500</v>
      </c>
      <c r="E365" s="50"/>
      <c r="F365" s="50"/>
      <c r="G365" s="96"/>
    </row>
    <row r="366" spans="1:7" s="7" customFormat="1" ht="34.799999999999997" x14ac:dyDescent="0.35">
      <c r="A366" s="48" t="s">
        <v>623</v>
      </c>
      <c r="B366" s="49" t="s">
        <v>702</v>
      </c>
      <c r="C366" s="13" t="s">
        <v>10</v>
      </c>
      <c r="D366" s="31">
        <v>75</v>
      </c>
      <c r="E366" s="50"/>
      <c r="F366" s="50"/>
      <c r="G366" s="96"/>
    </row>
    <row r="367" spans="1:7" s="7" customFormat="1" ht="34.799999999999997" x14ac:dyDescent="0.35">
      <c r="A367" s="48" t="s">
        <v>624</v>
      </c>
      <c r="B367" s="49" t="s">
        <v>224</v>
      </c>
      <c r="C367" s="13" t="s">
        <v>13</v>
      </c>
      <c r="D367" s="31">
        <v>5</v>
      </c>
      <c r="E367" s="50"/>
      <c r="F367" s="50"/>
      <c r="G367" s="96"/>
    </row>
    <row r="368" spans="1:7" s="7" customFormat="1" x14ac:dyDescent="0.35">
      <c r="A368" s="48" t="s">
        <v>625</v>
      </c>
      <c r="B368" s="49" t="s">
        <v>225</v>
      </c>
      <c r="C368" s="13" t="s">
        <v>13</v>
      </c>
      <c r="D368" s="31">
        <v>2</v>
      </c>
      <c r="E368" s="50"/>
      <c r="F368" s="50"/>
      <c r="G368" s="96"/>
    </row>
    <row r="369" spans="1:7" s="7" customFormat="1" x14ac:dyDescent="0.35">
      <c r="A369" s="48" t="s">
        <v>626</v>
      </c>
      <c r="B369" s="49" t="s">
        <v>226</v>
      </c>
      <c r="C369" s="13" t="s">
        <v>13</v>
      </c>
      <c r="D369" s="31">
        <v>3</v>
      </c>
      <c r="E369" s="50"/>
      <c r="F369" s="50"/>
      <c r="G369" s="96"/>
    </row>
    <row r="370" spans="1:7" s="7" customFormat="1" x14ac:dyDescent="0.35">
      <c r="A370" s="48" t="s">
        <v>627</v>
      </c>
      <c r="B370" s="49" t="s">
        <v>228</v>
      </c>
      <c r="C370" s="13" t="s">
        <v>13</v>
      </c>
      <c r="D370" s="31">
        <v>2</v>
      </c>
      <c r="E370" s="50"/>
      <c r="F370" s="50"/>
      <c r="G370" s="96"/>
    </row>
    <row r="371" spans="1:7" s="7" customFormat="1" x14ac:dyDescent="0.35">
      <c r="A371" s="48" t="s">
        <v>685</v>
      </c>
      <c r="B371" s="49" t="s">
        <v>684</v>
      </c>
      <c r="C371" s="13" t="s">
        <v>13</v>
      </c>
      <c r="D371" s="31">
        <v>1</v>
      </c>
      <c r="E371" s="50"/>
      <c r="F371" s="50"/>
      <c r="G371" s="96"/>
    </row>
    <row r="372" spans="1:7" s="7" customFormat="1" x14ac:dyDescent="0.35">
      <c r="A372" s="84">
        <v>4.8</v>
      </c>
      <c r="B372" s="98" t="s">
        <v>230</v>
      </c>
      <c r="C372" s="99"/>
      <c r="D372" s="99"/>
      <c r="E372" s="99"/>
      <c r="F372" s="100"/>
      <c r="G372" s="96"/>
    </row>
    <row r="373" spans="1:7" s="7" customFormat="1" x14ac:dyDescent="0.35">
      <c r="A373" s="47" t="s">
        <v>628</v>
      </c>
      <c r="B373" s="19" t="s">
        <v>231</v>
      </c>
      <c r="C373" s="13" t="s">
        <v>10</v>
      </c>
      <c r="D373" s="14">
        <v>13</v>
      </c>
      <c r="E373" s="80"/>
      <c r="F373" s="80"/>
      <c r="G373" s="96"/>
    </row>
    <row r="374" spans="1:7" s="7" customFormat="1" x14ac:dyDescent="0.35">
      <c r="A374" s="47" t="s">
        <v>629</v>
      </c>
      <c r="B374" s="19" t="s">
        <v>232</v>
      </c>
      <c r="C374" s="26" t="s">
        <v>11</v>
      </c>
      <c r="D374" s="14">
        <v>4.5</v>
      </c>
      <c r="E374" s="80"/>
      <c r="F374" s="80"/>
      <c r="G374" s="96"/>
    </row>
    <row r="375" spans="1:7" s="7" customFormat="1" x14ac:dyDescent="0.35">
      <c r="A375" s="47" t="s">
        <v>630</v>
      </c>
      <c r="B375" s="19" t="s">
        <v>233</v>
      </c>
      <c r="C375" s="26" t="s">
        <v>11</v>
      </c>
      <c r="D375" s="14">
        <v>1</v>
      </c>
      <c r="E375" s="80"/>
      <c r="F375" s="80"/>
      <c r="G375" s="96"/>
    </row>
    <row r="376" spans="1:7" s="7" customFormat="1" x14ac:dyDescent="0.35">
      <c r="A376" s="47" t="s">
        <v>631</v>
      </c>
      <c r="B376" s="19" t="s">
        <v>234</v>
      </c>
      <c r="C376" s="26" t="s">
        <v>11</v>
      </c>
      <c r="D376" s="14">
        <v>2</v>
      </c>
      <c r="E376" s="80"/>
      <c r="F376" s="80"/>
      <c r="G376" s="96"/>
    </row>
    <row r="377" spans="1:7" s="7" customFormat="1" x14ac:dyDescent="0.35">
      <c r="A377" s="47" t="s">
        <v>632</v>
      </c>
      <c r="B377" s="19" t="s">
        <v>235</v>
      </c>
      <c r="C377" s="26" t="s">
        <v>11</v>
      </c>
      <c r="D377" s="14">
        <v>1</v>
      </c>
      <c r="E377" s="80"/>
      <c r="F377" s="80"/>
      <c r="G377" s="96"/>
    </row>
    <row r="378" spans="1:7" s="7" customFormat="1" x14ac:dyDescent="0.35">
      <c r="A378" s="47" t="s">
        <v>633</v>
      </c>
      <c r="B378" s="19" t="s">
        <v>236</v>
      </c>
      <c r="C378" s="13" t="s">
        <v>10</v>
      </c>
      <c r="D378" s="27">
        <v>7</v>
      </c>
      <c r="E378" s="81"/>
      <c r="F378" s="80"/>
      <c r="G378" s="96"/>
    </row>
    <row r="379" spans="1:7" s="7" customFormat="1" x14ac:dyDescent="0.35">
      <c r="A379" s="47" t="s">
        <v>634</v>
      </c>
      <c r="B379" s="19" t="s">
        <v>237</v>
      </c>
      <c r="C379" s="13" t="s">
        <v>10</v>
      </c>
      <c r="D379" s="27">
        <v>12</v>
      </c>
      <c r="E379" s="81"/>
      <c r="F379" s="80"/>
      <c r="G379" s="96"/>
    </row>
    <row r="380" spans="1:7" s="7" customFormat="1" x14ac:dyDescent="0.35">
      <c r="A380" s="47" t="s">
        <v>635</v>
      </c>
      <c r="B380" s="19" t="s">
        <v>238</v>
      </c>
      <c r="C380" s="13" t="s">
        <v>10</v>
      </c>
      <c r="D380" s="27">
        <v>6</v>
      </c>
      <c r="E380" s="82"/>
      <c r="F380" s="80"/>
      <c r="G380" s="96"/>
    </row>
    <row r="381" spans="1:7" s="7" customFormat="1" x14ac:dyDescent="0.35">
      <c r="A381" s="47" t="s">
        <v>636</v>
      </c>
      <c r="B381" s="19" t="s">
        <v>703</v>
      </c>
      <c r="C381" s="13" t="s">
        <v>10</v>
      </c>
      <c r="D381" s="27">
        <v>17</v>
      </c>
      <c r="E381" s="81"/>
      <c r="F381" s="80"/>
      <c r="G381" s="96"/>
    </row>
    <row r="382" spans="1:7" s="7" customFormat="1" x14ac:dyDescent="0.35">
      <c r="A382" s="47" t="s">
        <v>637</v>
      </c>
      <c r="B382" s="19" t="s">
        <v>239</v>
      </c>
      <c r="C382" s="13" t="s">
        <v>13</v>
      </c>
      <c r="D382" s="14">
        <v>4</v>
      </c>
      <c r="E382" s="80"/>
      <c r="F382" s="80"/>
      <c r="G382" s="96"/>
    </row>
    <row r="383" spans="1:7" s="7" customFormat="1" ht="52.2" x14ac:dyDescent="0.35">
      <c r="A383" s="47" t="s">
        <v>638</v>
      </c>
      <c r="B383" s="19" t="s">
        <v>240</v>
      </c>
      <c r="C383" s="13" t="s">
        <v>13</v>
      </c>
      <c r="D383" s="14">
        <v>4</v>
      </c>
      <c r="E383" s="80"/>
      <c r="F383" s="80"/>
      <c r="G383" s="96"/>
    </row>
    <row r="384" spans="1:7" s="7" customFormat="1" x14ac:dyDescent="0.35">
      <c r="A384" s="84">
        <v>4.9000000000000004</v>
      </c>
      <c r="B384" s="98" t="s">
        <v>241</v>
      </c>
      <c r="C384" s="99"/>
      <c r="D384" s="99"/>
      <c r="E384" s="99"/>
      <c r="F384" s="100"/>
      <c r="G384" s="96"/>
    </row>
    <row r="385" spans="1:7" s="7" customFormat="1" ht="34.799999999999997" x14ac:dyDescent="0.35">
      <c r="A385" s="41" t="s">
        <v>639</v>
      </c>
      <c r="B385" s="19" t="s">
        <v>242</v>
      </c>
      <c r="C385" s="13" t="s">
        <v>13</v>
      </c>
      <c r="D385" s="14">
        <v>1</v>
      </c>
      <c r="E385" s="30"/>
      <c r="F385" s="29"/>
      <c r="G385" s="96"/>
    </row>
    <row r="386" spans="1:7" s="7" customFormat="1" x14ac:dyDescent="0.35">
      <c r="A386" s="41" t="s">
        <v>640</v>
      </c>
      <c r="B386" s="19" t="s">
        <v>245</v>
      </c>
      <c r="C386" s="13" t="s">
        <v>13</v>
      </c>
      <c r="D386" s="14">
        <v>1</v>
      </c>
      <c r="E386" s="30"/>
      <c r="F386" s="29"/>
      <c r="G386" s="96"/>
    </row>
    <row r="387" spans="1:7" s="7" customFormat="1" x14ac:dyDescent="0.35">
      <c r="A387" s="41" t="s">
        <v>641</v>
      </c>
      <c r="B387" s="19" t="s">
        <v>243</v>
      </c>
      <c r="C387" s="13" t="s">
        <v>13</v>
      </c>
      <c r="D387" s="14">
        <v>3</v>
      </c>
      <c r="E387" s="30"/>
      <c r="F387" s="29"/>
      <c r="G387" s="96"/>
    </row>
    <row r="388" spans="1:7" s="7" customFormat="1" x14ac:dyDescent="0.35">
      <c r="A388" s="41" t="s">
        <v>642</v>
      </c>
      <c r="B388" s="19" t="s">
        <v>244</v>
      </c>
      <c r="C388" s="13" t="s">
        <v>13</v>
      </c>
      <c r="D388" s="14">
        <v>1</v>
      </c>
      <c r="E388" s="30"/>
      <c r="F388" s="29"/>
      <c r="G388" s="96"/>
    </row>
    <row r="389" spans="1:7" s="7" customFormat="1" x14ac:dyDescent="0.35">
      <c r="A389" s="83">
        <v>4.0999999999999996</v>
      </c>
      <c r="B389" s="98" t="s">
        <v>246</v>
      </c>
      <c r="C389" s="99"/>
      <c r="D389" s="99"/>
      <c r="E389" s="99"/>
      <c r="F389" s="100"/>
      <c r="G389" s="96"/>
    </row>
    <row r="390" spans="1:7" s="7" customFormat="1" ht="139.19999999999999" customHeight="1" x14ac:dyDescent="0.35">
      <c r="A390" s="41" t="s">
        <v>643</v>
      </c>
      <c r="B390" s="19" t="s">
        <v>247</v>
      </c>
      <c r="C390" s="13" t="s">
        <v>13</v>
      </c>
      <c r="D390" s="14">
        <v>1</v>
      </c>
      <c r="E390" s="30"/>
      <c r="F390" s="29"/>
      <c r="G390" s="96"/>
    </row>
    <row r="391" spans="1:7" s="7" customFormat="1" x14ac:dyDescent="0.35">
      <c r="A391" s="83">
        <v>4.1100000000000003</v>
      </c>
      <c r="B391" s="98" t="s">
        <v>248</v>
      </c>
      <c r="C391" s="99"/>
      <c r="D391" s="99"/>
      <c r="E391" s="99"/>
      <c r="F391" s="100"/>
      <c r="G391" s="96"/>
    </row>
    <row r="392" spans="1:7" s="7" customFormat="1" ht="34.799999999999997" x14ac:dyDescent="0.35">
      <c r="A392" s="48" t="s">
        <v>644</v>
      </c>
      <c r="B392" s="19" t="s">
        <v>254</v>
      </c>
      <c r="C392" s="13" t="s">
        <v>10</v>
      </c>
      <c r="D392" s="14">
        <f>33+13</f>
        <v>46</v>
      </c>
      <c r="E392" s="33"/>
      <c r="F392" s="33"/>
      <c r="G392" s="96"/>
    </row>
    <row r="393" spans="1:7" s="7" customFormat="1" ht="34.799999999999997" x14ac:dyDescent="0.35">
      <c r="A393" s="48" t="s">
        <v>645</v>
      </c>
      <c r="B393" s="49" t="s">
        <v>154</v>
      </c>
      <c r="C393" s="13" t="s">
        <v>10</v>
      </c>
      <c r="D393" s="31">
        <v>7.2</v>
      </c>
      <c r="E393" s="50"/>
      <c r="F393" s="33"/>
      <c r="G393" s="96"/>
    </row>
    <row r="394" spans="1:7" s="7" customFormat="1" ht="87" x14ac:dyDescent="0.35">
      <c r="A394" s="48" t="s">
        <v>646</v>
      </c>
      <c r="B394" s="49" t="s">
        <v>210</v>
      </c>
      <c r="C394" s="13" t="s">
        <v>13</v>
      </c>
      <c r="D394" s="31">
        <v>1</v>
      </c>
      <c r="E394" s="50"/>
      <c r="F394" s="50"/>
      <c r="G394" s="96"/>
    </row>
    <row r="395" spans="1:7" s="7" customFormat="1" ht="69.599999999999994" x14ac:dyDescent="0.35">
      <c r="A395" s="48" t="s">
        <v>647</v>
      </c>
      <c r="B395" s="49" t="s">
        <v>255</v>
      </c>
      <c r="C395" s="13" t="s">
        <v>13</v>
      </c>
      <c r="D395" s="31">
        <v>1</v>
      </c>
      <c r="E395" s="50"/>
      <c r="F395" s="50"/>
      <c r="G395" s="96"/>
    </row>
    <row r="396" spans="1:7" s="7" customFormat="1" x14ac:dyDescent="0.35">
      <c r="A396" s="83">
        <v>4.12</v>
      </c>
      <c r="B396" s="98" t="s">
        <v>721</v>
      </c>
      <c r="C396" s="99"/>
      <c r="D396" s="99"/>
      <c r="E396" s="99"/>
      <c r="F396" s="100"/>
      <c r="G396" s="96"/>
    </row>
    <row r="397" spans="1:7" s="7" customFormat="1" x14ac:dyDescent="0.35">
      <c r="A397" s="48" t="s">
        <v>766</v>
      </c>
      <c r="B397" s="94" t="s">
        <v>722</v>
      </c>
      <c r="C397" s="94"/>
      <c r="D397" s="94"/>
      <c r="E397" s="94"/>
      <c r="F397" s="94"/>
      <c r="G397" s="96"/>
    </row>
    <row r="398" spans="1:7" s="7" customFormat="1" x14ac:dyDescent="0.35">
      <c r="A398" s="48" t="s">
        <v>767</v>
      </c>
      <c r="B398" s="19" t="s">
        <v>723</v>
      </c>
      <c r="C398" s="13" t="s">
        <v>10</v>
      </c>
      <c r="D398" s="14">
        <v>135</v>
      </c>
      <c r="E398" s="54"/>
      <c r="F398" s="15"/>
      <c r="G398" s="96"/>
    </row>
    <row r="399" spans="1:7" s="7" customFormat="1" x14ac:dyDescent="0.35">
      <c r="A399" s="90" t="s">
        <v>768</v>
      </c>
      <c r="B399" s="94" t="s">
        <v>724</v>
      </c>
      <c r="C399" s="94"/>
      <c r="D399" s="94"/>
      <c r="E399" s="94"/>
      <c r="F399" s="94"/>
      <c r="G399" s="96"/>
    </row>
    <row r="400" spans="1:7" s="7" customFormat="1" x14ac:dyDescent="0.35">
      <c r="A400" s="48" t="s">
        <v>769</v>
      </c>
      <c r="B400" s="19" t="s">
        <v>725</v>
      </c>
      <c r="C400" s="13" t="s">
        <v>11</v>
      </c>
      <c r="D400" s="14">
        <v>64</v>
      </c>
      <c r="E400" s="54"/>
      <c r="F400" s="15"/>
      <c r="G400" s="96"/>
    </row>
    <row r="401" spans="1:7" s="7" customFormat="1" x14ac:dyDescent="0.35">
      <c r="A401" s="48" t="s">
        <v>770</v>
      </c>
      <c r="B401" s="19" t="s">
        <v>726</v>
      </c>
      <c r="C401" s="13" t="s">
        <v>11</v>
      </c>
      <c r="D401" s="14">
        <v>16</v>
      </c>
      <c r="E401" s="54"/>
      <c r="F401" s="15"/>
      <c r="G401" s="96"/>
    </row>
    <row r="402" spans="1:7" s="7" customFormat="1" x14ac:dyDescent="0.35">
      <c r="A402" s="48" t="s">
        <v>771</v>
      </c>
      <c r="B402" s="19" t="s">
        <v>727</v>
      </c>
      <c r="C402" s="13" t="s">
        <v>11</v>
      </c>
      <c r="D402" s="14">
        <f>(0.48*0.6*8)+(0.52*1.3*8)+(58.8*0.26)+(135*0.2)</f>
        <v>50</v>
      </c>
      <c r="E402" s="54"/>
      <c r="F402" s="15"/>
      <c r="G402" s="96"/>
    </row>
    <row r="403" spans="1:7" s="7" customFormat="1" x14ac:dyDescent="0.35">
      <c r="A403" s="48" t="s">
        <v>772</v>
      </c>
      <c r="B403" s="19" t="s">
        <v>728</v>
      </c>
      <c r="C403" s="13" t="s">
        <v>11</v>
      </c>
      <c r="D403" s="14">
        <f>D400</f>
        <v>64</v>
      </c>
      <c r="E403" s="54"/>
      <c r="F403" s="15"/>
      <c r="G403" s="96"/>
    </row>
    <row r="404" spans="1:7" s="7" customFormat="1" x14ac:dyDescent="0.35">
      <c r="A404" s="90" t="s">
        <v>773</v>
      </c>
      <c r="B404" s="94" t="s">
        <v>729</v>
      </c>
      <c r="C404" s="94"/>
      <c r="D404" s="94"/>
      <c r="E404" s="94"/>
      <c r="F404" s="94"/>
      <c r="G404" s="96"/>
    </row>
    <row r="405" spans="1:7" s="7" customFormat="1" ht="52.2" x14ac:dyDescent="0.35">
      <c r="A405" s="48" t="s">
        <v>774</v>
      </c>
      <c r="B405" s="19" t="s">
        <v>730</v>
      </c>
      <c r="C405" s="13" t="s">
        <v>10</v>
      </c>
      <c r="D405" s="14">
        <v>135</v>
      </c>
      <c r="E405" s="54"/>
      <c r="F405" s="15"/>
      <c r="G405" s="96"/>
    </row>
    <row r="406" spans="1:7" s="7" customFormat="1" x14ac:dyDescent="0.35">
      <c r="A406" s="90" t="s">
        <v>775</v>
      </c>
      <c r="B406" s="94" t="s">
        <v>731</v>
      </c>
      <c r="C406" s="94"/>
      <c r="D406" s="94"/>
      <c r="E406" s="94"/>
      <c r="F406" s="94"/>
      <c r="G406" s="96"/>
    </row>
    <row r="407" spans="1:7" s="7" customFormat="1" x14ac:dyDescent="0.35">
      <c r="A407" s="48" t="s">
        <v>776</v>
      </c>
      <c r="B407" s="19" t="s">
        <v>732</v>
      </c>
      <c r="C407" s="13" t="s">
        <v>12</v>
      </c>
      <c r="D407" s="14">
        <v>40</v>
      </c>
      <c r="E407" s="54"/>
      <c r="F407" s="56"/>
      <c r="G407" s="96"/>
    </row>
    <row r="408" spans="1:7" s="7" customFormat="1" ht="34.799999999999997" x14ac:dyDescent="0.35">
      <c r="A408" s="48" t="s">
        <v>777</v>
      </c>
      <c r="B408" s="19" t="s">
        <v>733</v>
      </c>
      <c r="C408" s="13" t="s">
        <v>12</v>
      </c>
      <c r="D408" s="14">
        <v>35</v>
      </c>
      <c r="E408" s="54"/>
      <c r="F408" s="56"/>
      <c r="G408" s="96"/>
    </row>
    <row r="409" spans="1:7" s="7" customFormat="1" x14ac:dyDescent="0.35">
      <c r="A409" s="90" t="s">
        <v>778</v>
      </c>
      <c r="B409" s="94" t="s">
        <v>734</v>
      </c>
      <c r="C409" s="94"/>
      <c r="D409" s="94"/>
      <c r="E409" s="94"/>
      <c r="F409" s="94"/>
      <c r="G409" s="96"/>
    </row>
    <row r="410" spans="1:7" s="7" customFormat="1" x14ac:dyDescent="0.35">
      <c r="A410" s="48" t="s">
        <v>779</v>
      </c>
      <c r="B410" s="19" t="s">
        <v>735</v>
      </c>
      <c r="C410" s="13" t="s">
        <v>11</v>
      </c>
      <c r="D410" s="14">
        <v>5.5</v>
      </c>
      <c r="E410" s="54"/>
      <c r="F410" s="56"/>
      <c r="G410" s="96"/>
    </row>
    <row r="411" spans="1:7" s="7" customFormat="1" ht="34.799999999999997" x14ac:dyDescent="0.35">
      <c r="A411" s="48" t="s">
        <v>780</v>
      </c>
      <c r="B411" s="19" t="s">
        <v>736</v>
      </c>
      <c r="C411" s="13" t="s">
        <v>737</v>
      </c>
      <c r="D411" s="14">
        <v>8</v>
      </c>
      <c r="E411" s="54"/>
      <c r="F411" s="56"/>
      <c r="G411" s="96"/>
    </row>
    <row r="412" spans="1:7" s="7" customFormat="1" x14ac:dyDescent="0.35">
      <c r="A412" s="48" t="s">
        <v>781</v>
      </c>
      <c r="B412" s="19" t="s">
        <v>738</v>
      </c>
      <c r="C412" s="13" t="s">
        <v>11</v>
      </c>
      <c r="D412" s="14">
        <v>5.3</v>
      </c>
      <c r="E412" s="54"/>
      <c r="F412" s="56"/>
      <c r="G412" s="96"/>
    </row>
    <row r="413" spans="1:7" s="7" customFormat="1" x14ac:dyDescent="0.35">
      <c r="A413" s="90" t="s">
        <v>782</v>
      </c>
      <c r="B413" s="94" t="s">
        <v>188</v>
      </c>
      <c r="C413" s="94"/>
      <c r="D413" s="94"/>
      <c r="E413" s="94"/>
      <c r="F413" s="94"/>
      <c r="G413" s="96"/>
    </row>
    <row r="414" spans="1:7" s="7" customFormat="1" ht="34.799999999999997" x14ac:dyDescent="0.35">
      <c r="A414" s="48" t="s">
        <v>783</v>
      </c>
      <c r="B414" s="19" t="s">
        <v>739</v>
      </c>
      <c r="C414" s="13" t="s">
        <v>13</v>
      </c>
      <c r="D414" s="14">
        <v>8</v>
      </c>
      <c r="E414" s="54"/>
      <c r="F414" s="56"/>
      <c r="G414" s="96"/>
    </row>
    <row r="415" spans="1:7" s="7" customFormat="1" ht="34.799999999999997" x14ac:dyDescent="0.35">
      <c r="A415" s="48" t="s">
        <v>784</v>
      </c>
      <c r="B415" s="19" t="s">
        <v>740</v>
      </c>
      <c r="C415" s="13" t="s">
        <v>13</v>
      </c>
      <c r="D415" s="14">
        <v>32</v>
      </c>
      <c r="E415" s="54"/>
      <c r="F415" s="56"/>
      <c r="G415" s="96"/>
    </row>
    <row r="416" spans="1:7" s="7" customFormat="1" x14ac:dyDescent="0.35">
      <c r="A416" s="48" t="s">
        <v>785</v>
      </c>
      <c r="B416" s="19" t="s">
        <v>741</v>
      </c>
      <c r="C416" s="13" t="s">
        <v>12</v>
      </c>
      <c r="D416" s="14">
        <v>35.5</v>
      </c>
      <c r="E416" s="54"/>
      <c r="F416" s="56"/>
      <c r="G416" s="96"/>
    </row>
    <row r="417" spans="1:7" s="7" customFormat="1" ht="52.2" x14ac:dyDescent="0.35">
      <c r="A417" s="48" t="s">
        <v>786</v>
      </c>
      <c r="B417" s="19" t="s">
        <v>742</v>
      </c>
      <c r="C417" s="13" t="s">
        <v>737</v>
      </c>
      <c r="D417" s="14">
        <v>8</v>
      </c>
      <c r="E417" s="54"/>
      <c r="F417" s="56"/>
      <c r="G417" s="96"/>
    </row>
    <row r="418" spans="1:7" s="7" customFormat="1" ht="52.2" x14ac:dyDescent="0.35">
      <c r="A418" s="48" t="s">
        <v>787</v>
      </c>
      <c r="B418" s="19" t="s">
        <v>743</v>
      </c>
      <c r="C418" s="13" t="s">
        <v>12</v>
      </c>
      <c r="D418" s="14">
        <v>34</v>
      </c>
      <c r="E418" s="54"/>
      <c r="F418" s="56"/>
      <c r="G418" s="96"/>
    </row>
    <row r="419" spans="1:7" s="7" customFormat="1" ht="52.2" x14ac:dyDescent="0.35">
      <c r="A419" s="48" t="s">
        <v>788</v>
      </c>
      <c r="B419" s="19" t="s">
        <v>744</v>
      </c>
      <c r="C419" s="13" t="s">
        <v>12</v>
      </c>
      <c r="D419" s="14">
        <v>19</v>
      </c>
      <c r="E419" s="54"/>
      <c r="F419" s="56"/>
      <c r="G419" s="96"/>
    </row>
    <row r="420" spans="1:7" s="7" customFormat="1" ht="34.799999999999997" x14ac:dyDescent="0.35">
      <c r="A420" s="48" t="s">
        <v>789</v>
      </c>
      <c r="B420" s="19" t="s">
        <v>745</v>
      </c>
      <c r="C420" s="13" t="s">
        <v>10</v>
      </c>
      <c r="D420" s="14">
        <v>171</v>
      </c>
      <c r="E420" s="54"/>
      <c r="F420" s="56"/>
      <c r="G420" s="96"/>
    </row>
    <row r="421" spans="1:7" s="7" customFormat="1" x14ac:dyDescent="0.35">
      <c r="A421" s="48" t="s">
        <v>790</v>
      </c>
      <c r="B421" s="19" t="s">
        <v>746</v>
      </c>
      <c r="C421" s="13" t="s">
        <v>10</v>
      </c>
      <c r="D421" s="14">
        <v>50</v>
      </c>
      <c r="E421" s="54"/>
      <c r="F421" s="56"/>
      <c r="G421" s="96"/>
    </row>
    <row r="422" spans="1:7" s="7" customFormat="1" x14ac:dyDescent="0.35">
      <c r="A422" s="48" t="s">
        <v>791</v>
      </c>
      <c r="B422" s="19" t="s">
        <v>747</v>
      </c>
      <c r="C422" s="13" t="s">
        <v>10</v>
      </c>
      <c r="D422" s="14">
        <v>96</v>
      </c>
      <c r="E422" s="54"/>
      <c r="F422" s="56"/>
      <c r="G422" s="96"/>
    </row>
    <row r="423" spans="1:7" s="7" customFormat="1" ht="52.2" x14ac:dyDescent="0.35">
      <c r="A423" s="48" t="s">
        <v>792</v>
      </c>
      <c r="B423" s="19" t="s">
        <v>748</v>
      </c>
      <c r="C423" s="13" t="s">
        <v>12</v>
      </c>
      <c r="D423" s="14">
        <v>96</v>
      </c>
      <c r="E423" s="54"/>
      <c r="F423" s="56"/>
      <c r="G423" s="96"/>
    </row>
    <row r="424" spans="1:7" s="7" customFormat="1" x14ac:dyDescent="0.35">
      <c r="A424" s="90" t="s">
        <v>793</v>
      </c>
      <c r="B424" s="94" t="s">
        <v>749</v>
      </c>
      <c r="C424" s="94"/>
      <c r="D424" s="94"/>
      <c r="E424" s="94"/>
      <c r="F424" s="94"/>
      <c r="G424" s="96"/>
    </row>
    <row r="425" spans="1:7" s="7" customFormat="1" ht="52.2" x14ac:dyDescent="0.35">
      <c r="A425" s="48" t="s">
        <v>794</v>
      </c>
      <c r="B425" s="19" t="s">
        <v>750</v>
      </c>
      <c r="C425" s="13" t="s">
        <v>13</v>
      </c>
      <c r="D425" s="14">
        <v>6</v>
      </c>
      <c r="E425" s="54"/>
      <c r="F425" s="56"/>
      <c r="G425" s="96"/>
    </row>
    <row r="426" spans="1:7" s="7" customFormat="1" ht="69.599999999999994" x14ac:dyDescent="0.35">
      <c r="A426" s="48" t="s">
        <v>795</v>
      </c>
      <c r="B426" s="19" t="s">
        <v>42</v>
      </c>
      <c r="C426" s="13" t="s">
        <v>13</v>
      </c>
      <c r="D426" s="14">
        <v>1</v>
      </c>
      <c r="E426" s="33"/>
      <c r="F426" s="33"/>
      <c r="G426" s="96"/>
    </row>
    <row r="427" spans="1:7" s="7" customFormat="1" ht="69.599999999999994" x14ac:dyDescent="0.35">
      <c r="A427" s="48" t="s">
        <v>796</v>
      </c>
      <c r="B427" s="19" t="s">
        <v>751</v>
      </c>
      <c r="C427" s="13" t="s">
        <v>13</v>
      </c>
      <c r="D427" s="14">
        <v>2</v>
      </c>
      <c r="E427" s="54"/>
      <c r="F427" s="56"/>
      <c r="G427" s="96"/>
    </row>
    <row r="428" spans="1:7" s="7" customFormat="1" x14ac:dyDescent="0.35">
      <c r="A428" s="90" t="s">
        <v>797</v>
      </c>
      <c r="B428" s="94" t="s">
        <v>752</v>
      </c>
      <c r="C428" s="94"/>
      <c r="D428" s="94"/>
      <c r="E428" s="94"/>
      <c r="F428" s="94"/>
      <c r="G428" s="96"/>
    </row>
    <row r="429" spans="1:7" s="7" customFormat="1" x14ac:dyDescent="0.35">
      <c r="A429" s="48" t="s">
        <v>798</v>
      </c>
      <c r="B429" s="19" t="s">
        <v>753</v>
      </c>
      <c r="C429" s="13" t="s">
        <v>10</v>
      </c>
      <c r="D429" s="14">
        <v>135</v>
      </c>
      <c r="E429" s="54"/>
      <c r="F429" s="56"/>
      <c r="G429" s="96"/>
    </row>
    <row r="430" spans="1:7" s="7" customFormat="1" x14ac:dyDescent="0.35">
      <c r="A430" s="90" t="s">
        <v>799</v>
      </c>
      <c r="B430" s="94" t="s">
        <v>754</v>
      </c>
      <c r="C430" s="94"/>
      <c r="D430" s="94"/>
      <c r="E430" s="94"/>
      <c r="F430" s="94"/>
      <c r="G430" s="96"/>
    </row>
    <row r="431" spans="1:7" s="7" customFormat="1" x14ac:dyDescent="0.35">
      <c r="A431" s="48" t="s">
        <v>800</v>
      </c>
      <c r="B431" s="19" t="s">
        <v>755</v>
      </c>
      <c r="C431" s="13" t="s">
        <v>756</v>
      </c>
      <c r="D431" s="14">
        <v>2</v>
      </c>
      <c r="E431" s="54"/>
      <c r="F431" s="56"/>
      <c r="G431" s="97"/>
    </row>
    <row r="432" spans="1:7" s="7" customFormat="1" x14ac:dyDescent="0.35">
      <c r="A432" s="85">
        <v>5</v>
      </c>
      <c r="B432" s="114" t="s">
        <v>648</v>
      </c>
      <c r="C432" s="114"/>
      <c r="D432" s="114"/>
      <c r="E432" s="114"/>
      <c r="F432" s="114"/>
      <c r="G432" s="24"/>
    </row>
    <row r="433" spans="1:7" s="7" customFormat="1" x14ac:dyDescent="0.35">
      <c r="A433" s="84">
        <v>5.0999999999999996</v>
      </c>
      <c r="B433" s="98" t="s">
        <v>649</v>
      </c>
      <c r="C433" s="99"/>
      <c r="D433" s="99"/>
      <c r="E433" s="99"/>
      <c r="F433" s="100"/>
      <c r="G433" s="116"/>
    </row>
    <row r="434" spans="1:7" s="7" customFormat="1" ht="52.2" x14ac:dyDescent="0.35">
      <c r="A434" s="41" t="s">
        <v>650</v>
      </c>
      <c r="B434" s="19" t="s">
        <v>257</v>
      </c>
      <c r="C434" s="13" t="s">
        <v>13</v>
      </c>
      <c r="D434" s="14">
        <v>1</v>
      </c>
      <c r="E434" s="54"/>
      <c r="F434" s="56"/>
      <c r="G434" s="116"/>
    </row>
    <row r="435" spans="1:7" s="7" customFormat="1" ht="52.2" x14ac:dyDescent="0.35">
      <c r="A435" s="41" t="s">
        <v>651</v>
      </c>
      <c r="B435" s="19" t="s">
        <v>258</v>
      </c>
      <c r="C435" s="13" t="s">
        <v>12</v>
      </c>
      <c r="D435" s="14">
        <v>71</v>
      </c>
      <c r="E435" s="54"/>
      <c r="F435" s="56"/>
      <c r="G435" s="116"/>
    </row>
    <row r="436" spans="1:7" s="7" customFormat="1" ht="52.2" x14ac:dyDescent="0.35">
      <c r="A436" s="41" t="s">
        <v>652</v>
      </c>
      <c r="B436" s="19" t="s">
        <v>259</v>
      </c>
      <c r="C436" s="13" t="s">
        <v>12</v>
      </c>
      <c r="D436" s="14">
        <v>42</v>
      </c>
      <c r="E436" s="54"/>
      <c r="F436" s="56"/>
      <c r="G436" s="116"/>
    </row>
    <row r="437" spans="1:7" s="7" customFormat="1" ht="52.2" x14ac:dyDescent="0.35">
      <c r="A437" s="41" t="s">
        <v>653</v>
      </c>
      <c r="B437" s="19" t="s">
        <v>260</v>
      </c>
      <c r="C437" s="13" t="s">
        <v>12</v>
      </c>
      <c r="D437" s="14">
        <v>73</v>
      </c>
      <c r="E437" s="54"/>
      <c r="F437" s="56"/>
      <c r="G437" s="116"/>
    </row>
    <row r="438" spans="1:7" s="7" customFormat="1" ht="52.2" x14ac:dyDescent="0.35">
      <c r="A438" s="41" t="s">
        <v>654</v>
      </c>
      <c r="B438" s="19" t="s">
        <v>261</v>
      </c>
      <c r="C438" s="13" t="s">
        <v>12</v>
      </c>
      <c r="D438" s="14">
        <v>33</v>
      </c>
      <c r="E438" s="54"/>
      <c r="F438" s="56"/>
      <c r="G438" s="116"/>
    </row>
    <row r="439" spans="1:7" s="7" customFormat="1" ht="52.2" x14ac:dyDescent="0.35">
      <c r="A439" s="41" t="s">
        <v>655</v>
      </c>
      <c r="B439" s="19" t="s">
        <v>262</v>
      </c>
      <c r="C439" s="13" t="s">
        <v>12</v>
      </c>
      <c r="D439" s="14">
        <v>47</v>
      </c>
      <c r="E439" s="54"/>
      <c r="F439" s="56"/>
      <c r="G439" s="116"/>
    </row>
    <row r="440" spans="1:7" s="7" customFormat="1" ht="52.2" x14ac:dyDescent="0.35">
      <c r="A440" s="41" t="s">
        <v>656</v>
      </c>
      <c r="B440" s="19" t="s">
        <v>263</v>
      </c>
      <c r="C440" s="13" t="s">
        <v>12</v>
      </c>
      <c r="D440" s="14">
        <v>38</v>
      </c>
      <c r="E440" s="54"/>
      <c r="F440" s="56"/>
      <c r="G440" s="116"/>
    </row>
    <row r="441" spans="1:7" s="7" customFormat="1" ht="34.799999999999997" x14ac:dyDescent="0.35">
      <c r="A441" s="41" t="s">
        <v>657</v>
      </c>
      <c r="B441" s="19" t="s">
        <v>264</v>
      </c>
      <c r="C441" s="13" t="s">
        <v>13</v>
      </c>
      <c r="D441" s="14">
        <v>1</v>
      </c>
      <c r="E441" s="54"/>
      <c r="F441" s="56"/>
      <c r="G441" s="116"/>
    </row>
    <row r="442" spans="1:7" s="7" customFormat="1" ht="40.799999999999997" customHeight="1" x14ac:dyDescent="0.35">
      <c r="A442" s="41" t="s">
        <v>658</v>
      </c>
      <c r="B442" s="19" t="s">
        <v>83</v>
      </c>
      <c r="C442" s="13" t="s">
        <v>13</v>
      </c>
      <c r="D442" s="14">
        <v>3</v>
      </c>
      <c r="E442" s="54"/>
      <c r="F442" s="56"/>
      <c r="G442" s="116"/>
    </row>
    <row r="443" spans="1:7" s="7" customFormat="1" ht="73.8" customHeight="1" x14ac:dyDescent="0.35">
      <c r="A443" s="41" t="s">
        <v>659</v>
      </c>
      <c r="B443" s="19" t="s">
        <v>265</v>
      </c>
      <c r="C443" s="13" t="s">
        <v>13</v>
      </c>
      <c r="D443" s="14">
        <v>1</v>
      </c>
      <c r="E443" s="54"/>
      <c r="F443" s="56"/>
      <c r="G443" s="116"/>
    </row>
    <row r="444" spans="1:7" s="7" customFormat="1" ht="52.2" x14ac:dyDescent="0.35">
      <c r="A444" s="41" t="s">
        <v>660</v>
      </c>
      <c r="B444" s="19" t="s">
        <v>266</v>
      </c>
      <c r="C444" s="13" t="s">
        <v>13</v>
      </c>
      <c r="D444" s="14">
        <v>2</v>
      </c>
      <c r="E444" s="54"/>
      <c r="F444" s="56"/>
      <c r="G444" s="116"/>
    </row>
    <row r="445" spans="1:7" s="7" customFormat="1" ht="52.2" x14ac:dyDescent="0.35">
      <c r="A445" s="41" t="s">
        <v>661</v>
      </c>
      <c r="B445" s="19" t="s">
        <v>267</v>
      </c>
      <c r="C445" s="13" t="s">
        <v>13</v>
      </c>
      <c r="D445" s="14">
        <v>3</v>
      </c>
      <c r="E445" s="54"/>
      <c r="F445" s="56"/>
      <c r="G445" s="116"/>
    </row>
    <row r="446" spans="1:7" s="7" customFormat="1" ht="52.2" x14ac:dyDescent="0.35">
      <c r="A446" s="41" t="s">
        <v>662</v>
      </c>
      <c r="B446" s="19" t="s">
        <v>268</v>
      </c>
      <c r="C446" s="13" t="s">
        <v>13</v>
      </c>
      <c r="D446" s="14">
        <v>1</v>
      </c>
      <c r="E446" s="54"/>
      <c r="F446" s="56"/>
      <c r="G446" s="116"/>
    </row>
    <row r="447" spans="1:7" s="7" customFormat="1" ht="34.799999999999997" x14ac:dyDescent="0.35">
      <c r="A447" s="41" t="s">
        <v>663</v>
      </c>
      <c r="B447" s="19" t="s">
        <v>269</v>
      </c>
      <c r="C447" s="13" t="s">
        <v>13</v>
      </c>
      <c r="D447" s="14">
        <v>1</v>
      </c>
      <c r="E447" s="54"/>
      <c r="F447" s="56"/>
      <c r="G447" s="116"/>
    </row>
    <row r="448" spans="1:7" s="7" customFormat="1" ht="34.799999999999997" x14ac:dyDescent="0.35">
      <c r="A448" s="41" t="s">
        <v>664</v>
      </c>
      <c r="B448" s="19" t="s">
        <v>270</v>
      </c>
      <c r="C448" s="13" t="s">
        <v>13</v>
      </c>
      <c r="D448" s="14">
        <v>1</v>
      </c>
      <c r="E448" s="54"/>
      <c r="F448" s="56"/>
      <c r="G448" s="116"/>
    </row>
    <row r="449" spans="1:7" s="7" customFormat="1" ht="52.2" x14ac:dyDescent="0.35">
      <c r="A449" s="41" t="s">
        <v>665</v>
      </c>
      <c r="B449" s="19" t="s">
        <v>271</v>
      </c>
      <c r="C449" s="13" t="s">
        <v>13</v>
      </c>
      <c r="D449" s="14">
        <v>3</v>
      </c>
      <c r="E449" s="54"/>
      <c r="F449" s="56"/>
      <c r="G449" s="116"/>
    </row>
    <row r="450" spans="1:7" s="7" customFormat="1" x14ac:dyDescent="0.35">
      <c r="A450" s="84">
        <v>5.2</v>
      </c>
      <c r="B450" s="98" t="s">
        <v>272</v>
      </c>
      <c r="C450" s="99"/>
      <c r="D450" s="99"/>
      <c r="E450" s="99"/>
      <c r="F450" s="100"/>
      <c r="G450" s="116"/>
    </row>
    <row r="451" spans="1:7" s="7" customFormat="1" ht="72.599999999999994" customHeight="1" x14ac:dyDescent="0.35">
      <c r="A451" s="41" t="s">
        <v>666</v>
      </c>
      <c r="B451" s="19" t="s">
        <v>273</v>
      </c>
      <c r="C451" s="13" t="s">
        <v>13</v>
      </c>
      <c r="D451" s="14">
        <v>1</v>
      </c>
      <c r="E451" s="54"/>
      <c r="F451" s="56"/>
      <c r="G451" s="116"/>
    </row>
    <row r="452" spans="1:7" s="7" customFormat="1" ht="69.599999999999994" x14ac:dyDescent="0.35">
      <c r="A452" s="41" t="s">
        <v>667</v>
      </c>
      <c r="B452" s="19" t="s">
        <v>84</v>
      </c>
      <c r="C452" s="13" t="s">
        <v>13</v>
      </c>
      <c r="D452" s="14">
        <v>1</v>
      </c>
      <c r="E452" s="54"/>
      <c r="F452" s="56"/>
      <c r="G452" s="116"/>
    </row>
    <row r="453" spans="1:7" s="7" customFormat="1" ht="87" x14ac:dyDescent="0.35">
      <c r="A453" s="41" t="s">
        <v>668</v>
      </c>
      <c r="B453" s="19" t="s">
        <v>274</v>
      </c>
      <c r="C453" s="13" t="s">
        <v>13</v>
      </c>
      <c r="D453" s="14">
        <v>1</v>
      </c>
      <c r="E453" s="54"/>
      <c r="F453" s="56"/>
      <c r="G453" s="116"/>
    </row>
    <row r="454" spans="1:7" s="7" customFormat="1" ht="52.2" x14ac:dyDescent="0.35">
      <c r="A454" s="41" t="s">
        <v>669</v>
      </c>
      <c r="B454" s="19" t="s">
        <v>275</v>
      </c>
      <c r="C454" s="13" t="s">
        <v>13</v>
      </c>
      <c r="D454" s="14">
        <v>1</v>
      </c>
      <c r="E454" s="54"/>
      <c r="F454" s="56"/>
      <c r="G454" s="116"/>
    </row>
    <row r="455" spans="1:7" s="7" customFormat="1" x14ac:dyDescent="0.35">
      <c r="A455" s="84">
        <v>5.3</v>
      </c>
      <c r="B455" s="98" t="s">
        <v>85</v>
      </c>
      <c r="C455" s="99"/>
      <c r="D455" s="99"/>
      <c r="E455" s="99"/>
      <c r="F455" s="100"/>
      <c r="G455" s="116"/>
    </row>
    <row r="456" spans="1:7" s="7" customFormat="1" ht="52.2" x14ac:dyDescent="0.35">
      <c r="A456" s="41" t="s">
        <v>670</v>
      </c>
      <c r="B456" s="57" t="s">
        <v>86</v>
      </c>
      <c r="C456" s="58" t="s">
        <v>13</v>
      </c>
      <c r="D456" s="27">
        <v>1</v>
      </c>
      <c r="E456" s="59"/>
      <c r="F456" s="28"/>
      <c r="G456" s="116"/>
    </row>
    <row r="457" spans="1:7" s="7" customFormat="1" ht="34.799999999999997" x14ac:dyDescent="0.35">
      <c r="A457" s="41" t="s">
        <v>671</v>
      </c>
      <c r="B457" s="57" t="s">
        <v>87</v>
      </c>
      <c r="C457" s="58" t="s">
        <v>13</v>
      </c>
      <c r="D457" s="27">
        <v>4</v>
      </c>
      <c r="E457" s="59"/>
      <c r="F457" s="28"/>
      <c r="G457" s="116"/>
    </row>
    <row r="458" spans="1:7" s="7" customFormat="1" ht="34.799999999999997" x14ac:dyDescent="0.35">
      <c r="A458" s="41" t="s">
        <v>672</v>
      </c>
      <c r="B458" s="57" t="s">
        <v>88</v>
      </c>
      <c r="C458" s="58" t="s">
        <v>13</v>
      </c>
      <c r="D458" s="27">
        <v>4</v>
      </c>
      <c r="E458" s="59"/>
      <c r="F458" s="28"/>
      <c r="G458" s="116"/>
    </row>
    <row r="459" spans="1:7" s="7" customFormat="1" ht="69.599999999999994" x14ac:dyDescent="0.35">
      <c r="A459" s="41" t="s">
        <v>673</v>
      </c>
      <c r="B459" s="57" t="s">
        <v>89</v>
      </c>
      <c r="C459" s="58" t="s">
        <v>12</v>
      </c>
      <c r="D459" s="27">
        <v>202</v>
      </c>
      <c r="E459" s="59"/>
      <c r="F459" s="28"/>
      <c r="G459" s="116"/>
    </row>
    <row r="460" spans="1:7" s="7" customFormat="1" ht="52.2" x14ac:dyDescent="0.35">
      <c r="A460" s="41" t="s">
        <v>674</v>
      </c>
      <c r="B460" s="60" t="s">
        <v>90</v>
      </c>
      <c r="C460" s="58" t="s">
        <v>13</v>
      </c>
      <c r="D460" s="27">
        <v>18</v>
      </c>
      <c r="E460" s="59"/>
      <c r="F460" s="28"/>
      <c r="G460" s="116"/>
    </row>
    <row r="461" spans="1:7" s="7" customFormat="1" x14ac:dyDescent="0.35">
      <c r="A461" s="84">
        <v>5.4</v>
      </c>
      <c r="B461" s="98" t="s">
        <v>91</v>
      </c>
      <c r="C461" s="99"/>
      <c r="D461" s="99"/>
      <c r="E461" s="99"/>
      <c r="F461" s="100"/>
      <c r="G461" s="116"/>
    </row>
    <row r="462" spans="1:7" s="7" customFormat="1" ht="69.599999999999994" x14ac:dyDescent="0.35">
      <c r="A462" s="41" t="s">
        <v>694</v>
      </c>
      <c r="B462" s="57" t="s">
        <v>693</v>
      </c>
      <c r="C462" s="58" t="s">
        <v>12</v>
      </c>
      <c r="D462" s="27">
        <v>163</v>
      </c>
      <c r="E462" s="59"/>
      <c r="F462" s="28"/>
      <c r="G462" s="116"/>
    </row>
    <row r="463" spans="1:7" s="7" customFormat="1" ht="34.799999999999997" x14ac:dyDescent="0.35">
      <c r="A463" s="41" t="s">
        <v>695</v>
      </c>
      <c r="B463" s="57" t="s">
        <v>691</v>
      </c>
      <c r="C463" s="58" t="s">
        <v>13</v>
      </c>
      <c r="D463" s="27">
        <v>11</v>
      </c>
      <c r="E463" s="59"/>
      <c r="F463" s="28"/>
      <c r="G463" s="116"/>
    </row>
    <row r="464" spans="1:7" s="7" customFormat="1" ht="34.799999999999997" x14ac:dyDescent="0.35">
      <c r="A464" s="41" t="s">
        <v>696</v>
      </c>
      <c r="B464" s="57" t="s">
        <v>692</v>
      </c>
      <c r="C464" s="58" t="s">
        <v>13</v>
      </c>
      <c r="D464" s="27">
        <v>1</v>
      </c>
      <c r="E464" s="59"/>
      <c r="F464" s="28"/>
      <c r="G464" s="116"/>
    </row>
    <row r="465" spans="1:13" s="7" customFormat="1" x14ac:dyDescent="0.35">
      <c r="A465" s="84">
        <v>5.5</v>
      </c>
      <c r="B465" s="98" t="s">
        <v>282</v>
      </c>
      <c r="C465" s="99"/>
      <c r="D465" s="99"/>
      <c r="E465" s="99"/>
      <c r="F465" s="100"/>
      <c r="G465" s="116"/>
    </row>
    <row r="466" spans="1:13" s="7" customFormat="1" x14ac:dyDescent="0.35">
      <c r="A466" s="41" t="s">
        <v>675</v>
      </c>
      <c r="B466" s="19" t="s">
        <v>276</v>
      </c>
      <c r="C466" s="13" t="s">
        <v>13</v>
      </c>
      <c r="D466" s="14">
        <v>1</v>
      </c>
      <c r="E466" s="54"/>
      <c r="F466" s="56"/>
      <c r="G466" s="116"/>
    </row>
    <row r="467" spans="1:13" s="7" customFormat="1" x14ac:dyDescent="0.35">
      <c r="A467" s="41" t="s">
        <v>676</v>
      </c>
      <c r="B467" s="19" t="s">
        <v>277</v>
      </c>
      <c r="C467" s="13" t="s">
        <v>12</v>
      </c>
      <c r="D467" s="14">
        <v>25</v>
      </c>
      <c r="E467" s="54"/>
      <c r="F467" s="56"/>
      <c r="G467" s="116"/>
    </row>
    <row r="468" spans="1:13" s="7" customFormat="1" x14ac:dyDescent="0.35">
      <c r="A468" s="41" t="s">
        <v>677</v>
      </c>
      <c r="B468" s="19" t="s">
        <v>278</v>
      </c>
      <c r="C468" s="13" t="s">
        <v>13</v>
      </c>
      <c r="D468" s="14">
        <v>1</v>
      </c>
      <c r="E468" s="54"/>
      <c r="F468" s="56"/>
      <c r="G468" s="116"/>
    </row>
    <row r="469" spans="1:13" s="7" customFormat="1" x14ac:dyDescent="0.35">
      <c r="A469" s="41" t="s">
        <v>678</v>
      </c>
      <c r="B469" s="19" t="s">
        <v>279</v>
      </c>
      <c r="C469" s="13" t="s">
        <v>13</v>
      </c>
      <c r="D469" s="14">
        <v>1</v>
      </c>
      <c r="E469" s="54"/>
      <c r="F469" s="56"/>
      <c r="G469" s="116"/>
    </row>
    <row r="470" spans="1:13" s="7" customFormat="1" ht="34.799999999999997" x14ac:dyDescent="0.35">
      <c r="A470" s="41" t="s">
        <v>679</v>
      </c>
      <c r="B470" s="19" t="s">
        <v>280</v>
      </c>
      <c r="C470" s="13" t="s">
        <v>13</v>
      </c>
      <c r="D470" s="14">
        <v>1</v>
      </c>
      <c r="E470" s="54"/>
      <c r="F470" s="56"/>
      <c r="G470" s="116"/>
    </row>
    <row r="471" spans="1:13" s="7" customFormat="1" ht="52.2" x14ac:dyDescent="0.35">
      <c r="A471" s="41" t="s">
        <v>680</v>
      </c>
      <c r="B471" s="19" t="s">
        <v>281</v>
      </c>
      <c r="C471" s="13" t="s">
        <v>13</v>
      </c>
      <c r="D471" s="14">
        <v>1</v>
      </c>
      <c r="E471" s="54"/>
      <c r="F471" s="56"/>
      <c r="G471" s="116"/>
    </row>
    <row r="472" spans="1:13" s="7" customFormat="1" x14ac:dyDescent="0.35">
      <c r="A472" s="41" t="s">
        <v>681</v>
      </c>
      <c r="B472" s="115" t="s">
        <v>92</v>
      </c>
      <c r="C472" s="115"/>
      <c r="D472" s="115"/>
      <c r="E472" s="115"/>
      <c r="F472" s="115"/>
      <c r="G472" s="116"/>
    </row>
    <row r="473" spans="1:13" s="7" customFormat="1" x14ac:dyDescent="0.35">
      <c r="A473" s="43">
        <v>6</v>
      </c>
      <c r="B473" s="111" t="s">
        <v>93</v>
      </c>
      <c r="C473" s="108"/>
      <c r="D473" s="108"/>
      <c r="E473" s="108"/>
      <c r="F473" s="108"/>
      <c r="G473" s="61"/>
    </row>
    <row r="474" spans="1:13" s="7" customFormat="1" x14ac:dyDescent="0.35">
      <c r="A474" s="55">
        <v>6.1</v>
      </c>
      <c r="B474" s="19" t="s">
        <v>94</v>
      </c>
      <c r="C474" s="62" t="s">
        <v>13</v>
      </c>
      <c r="D474" s="27">
        <v>1</v>
      </c>
      <c r="E474" s="32"/>
      <c r="F474" s="63"/>
      <c r="G474" s="112"/>
    </row>
    <row r="475" spans="1:13" s="7" customFormat="1" ht="34.799999999999997" x14ac:dyDescent="0.35">
      <c r="A475" s="55">
        <v>6.2</v>
      </c>
      <c r="B475" s="19" t="s">
        <v>95</v>
      </c>
      <c r="C475" s="62" t="s">
        <v>13</v>
      </c>
      <c r="D475" s="27">
        <v>1</v>
      </c>
      <c r="E475" s="32"/>
      <c r="F475" s="63"/>
      <c r="G475" s="112"/>
    </row>
    <row r="476" spans="1:13" s="7" customFormat="1" x14ac:dyDescent="0.35">
      <c r="A476" s="55">
        <v>6.3</v>
      </c>
      <c r="B476" s="19" t="s">
        <v>96</v>
      </c>
      <c r="C476" s="62" t="s">
        <v>13</v>
      </c>
      <c r="D476" s="27">
        <v>1</v>
      </c>
      <c r="E476" s="32"/>
      <c r="F476" s="63"/>
      <c r="G476" s="112"/>
    </row>
    <row r="477" spans="1:13" s="7" customFormat="1" x14ac:dyDescent="0.35">
      <c r="A477" s="55">
        <v>6.4</v>
      </c>
      <c r="B477" s="19" t="s">
        <v>97</v>
      </c>
      <c r="C477" s="62" t="s">
        <v>13</v>
      </c>
      <c r="D477" s="27">
        <v>1</v>
      </c>
      <c r="E477" s="32"/>
      <c r="F477" s="63"/>
      <c r="G477" s="112"/>
    </row>
    <row r="478" spans="1:13" s="7" customFormat="1" ht="82.2" customHeight="1" x14ac:dyDescent="0.35">
      <c r="A478" s="55"/>
      <c r="B478" s="113" t="s">
        <v>697</v>
      </c>
      <c r="C478" s="113"/>
      <c r="D478" s="113"/>
      <c r="E478" s="113"/>
      <c r="F478" s="113"/>
      <c r="G478" s="112"/>
    </row>
    <row r="479" spans="1:13" s="7" customFormat="1" ht="32.25" customHeight="1" x14ac:dyDescent="0.35">
      <c r="A479" s="107" t="s">
        <v>98</v>
      </c>
      <c r="B479" s="108"/>
      <c r="C479" s="108"/>
      <c r="D479" s="108"/>
      <c r="E479" s="108"/>
      <c r="F479" s="108"/>
      <c r="G479" s="64"/>
      <c r="H479" s="35"/>
      <c r="I479" s="89"/>
      <c r="J479" s="91"/>
      <c r="K479" s="91"/>
      <c r="L479" s="35"/>
      <c r="M479" s="35"/>
    </row>
    <row r="480" spans="1:13" s="7" customFormat="1" ht="32.25" customHeight="1" x14ac:dyDescent="0.35">
      <c r="A480" s="107" t="s">
        <v>803</v>
      </c>
      <c r="B480" s="108"/>
      <c r="C480" s="108"/>
      <c r="D480" s="108"/>
      <c r="E480" s="108"/>
      <c r="F480" s="108"/>
      <c r="G480" s="65"/>
      <c r="I480" s="35"/>
      <c r="J480" s="92"/>
      <c r="K480" s="92"/>
    </row>
    <row r="481" spans="1:13" s="7" customFormat="1" ht="32.25" customHeight="1" x14ac:dyDescent="0.35">
      <c r="A481" s="107" t="s">
        <v>804</v>
      </c>
      <c r="B481" s="108"/>
      <c r="C481" s="108"/>
      <c r="D481" s="108"/>
      <c r="E481" s="108"/>
      <c r="F481" s="108"/>
      <c r="G481" s="65"/>
      <c r="I481" s="89"/>
      <c r="J481" s="92"/>
      <c r="K481" s="92"/>
      <c r="L481" s="35"/>
      <c r="M481" s="35"/>
    </row>
    <row r="482" spans="1:13" s="7" customFormat="1" ht="32.25" customHeight="1" x14ac:dyDescent="0.35">
      <c r="A482" s="107" t="s">
        <v>100</v>
      </c>
      <c r="B482" s="108"/>
      <c r="C482" s="108"/>
      <c r="D482" s="108"/>
      <c r="E482" s="108"/>
      <c r="F482" s="108"/>
      <c r="G482" s="65"/>
      <c r="I482" s="35"/>
      <c r="J482" s="92"/>
      <c r="K482" s="92"/>
      <c r="L482" s="35"/>
      <c r="M482" s="35"/>
    </row>
    <row r="483" spans="1:13" s="7" customFormat="1" ht="28.5" customHeight="1" x14ac:dyDescent="0.35">
      <c r="A483" s="107" t="s">
        <v>101</v>
      </c>
      <c r="B483" s="108"/>
      <c r="C483" s="108"/>
      <c r="D483" s="108"/>
      <c r="E483" s="108"/>
      <c r="F483" s="108"/>
      <c r="G483" s="65"/>
      <c r="I483" s="35"/>
      <c r="J483" s="92"/>
      <c r="K483" s="92"/>
    </row>
    <row r="484" spans="1:13" s="7" customFormat="1" ht="32.25" customHeight="1" x14ac:dyDescent="0.35">
      <c r="A484" s="107" t="s">
        <v>102</v>
      </c>
      <c r="B484" s="108"/>
      <c r="C484" s="108"/>
      <c r="D484" s="108"/>
      <c r="E484" s="108"/>
      <c r="F484" s="108"/>
      <c r="G484" s="65"/>
      <c r="I484" s="35"/>
      <c r="J484" s="92"/>
      <c r="K484" s="92"/>
      <c r="L484" s="35"/>
    </row>
    <row r="485" spans="1:13" s="7" customFormat="1" ht="40.5" customHeight="1" x14ac:dyDescent="0.35">
      <c r="A485" s="107" t="s">
        <v>805</v>
      </c>
      <c r="B485" s="108"/>
      <c r="C485" s="108"/>
      <c r="D485" s="108"/>
      <c r="E485" s="108"/>
      <c r="F485" s="108"/>
      <c r="G485" s="66"/>
      <c r="I485" s="35"/>
      <c r="J485" s="93"/>
      <c r="K485" s="93"/>
      <c r="L485" s="35"/>
    </row>
    <row r="486" spans="1:13" s="7" customFormat="1" ht="40.5" customHeight="1" thickBot="1" x14ac:dyDescent="0.4">
      <c r="A486" s="109" t="s">
        <v>103</v>
      </c>
      <c r="B486" s="110"/>
      <c r="C486" s="110"/>
      <c r="D486" s="110"/>
      <c r="E486" s="110"/>
      <c r="F486" s="110"/>
      <c r="G486" s="67"/>
      <c r="I486" s="35"/>
      <c r="J486" s="91"/>
      <c r="K486" s="91"/>
    </row>
    <row r="488" spans="1:13" x14ac:dyDescent="0.35">
      <c r="F488" s="71"/>
    </row>
    <row r="490" spans="1:13" x14ac:dyDescent="0.35">
      <c r="F490" s="71"/>
      <c r="G490" s="88"/>
    </row>
    <row r="491" spans="1:13" x14ac:dyDescent="0.35">
      <c r="F491" s="71"/>
    </row>
  </sheetData>
  <autoFilter ref="A6:G486" xr:uid="{00000000-0009-0000-0000-000000000000}"/>
  <mergeCells count="112">
    <mergeCell ref="B37:F37"/>
    <mergeCell ref="B38:F38"/>
    <mergeCell ref="B39:F39"/>
    <mergeCell ref="B41:F41"/>
    <mergeCell ref="B46:F46"/>
    <mergeCell ref="B53:F53"/>
    <mergeCell ref="B97:F97"/>
    <mergeCell ref="B93:F93"/>
    <mergeCell ref="A1:G1"/>
    <mergeCell ref="A2:G2"/>
    <mergeCell ref="A3:G3"/>
    <mergeCell ref="A4:G4"/>
    <mergeCell ref="A5:G5"/>
    <mergeCell ref="B7:F7"/>
    <mergeCell ref="B61:F61"/>
    <mergeCell ref="B72:F72"/>
    <mergeCell ref="B85:F85"/>
    <mergeCell ref="B33:F33"/>
    <mergeCell ref="B8:F8"/>
    <mergeCell ref="G8:G36"/>
    <mergeCell ref="B36:F36"/>
    <mergeCell ref="B68:F68"/>
    <mergeCell ref="B50:F50"/>
    <mergeCell ref="B55:F55"/>
    <mergeCell ref="B100:F100"/>
    <mergeCell ref="B105:F105"/>
    <mergeCell ref="B151:F151"/>
    <mergeCell ref="G266:G302"/>
    <mergeCell ref="B302:F302"/>
    <mergeCell ref="B230:F230"/>
    <mergeCell ref="B205:F205"/>
    <mergeCell ref="B207:F207"/>
    <mergeCell ref="B208:F208"/>
    <mergeCell ref="B210:F210"/>
    <mergeCell ref="B215:F215"/>
    <mergeCell ref="B227:F227"/>
    <mergeCell ref="B232:F232"/>
    <mergeCell ref="B239:F239"/>
    <mergeCell ref="G38:G264"/>
    <mergeCell ref="B243:F243"/>
    <mergeCell ref="B245:F245"/>
    <mergeCell ref="B255:F255"/>
    <mergeCell ref="B281:F281"/>
    <mergeCell ref="B289:F289"/>
    <mergeCell ref="B98:F98"/>
    <mergeCell ref="B109:F109"/>
    <mergeCell ref="B95:F95"/>
    <mergeCell ref="B112:F112"/>
    <mergeCell ref="B432:F432"/>
    <mergeCell ref="B472:F472"/>
    <mergeCell ref="B450:F450"/>
    <mergeCell ref="B465:F465"/>
    <mergeCell ref="B455:F455"/>
    <mergeCell ref="B461:F461"/>
    <mergeCell ref="B433:F433"/>
    <mergeCell ref="G433:G472"/>
    <mergeCell ref="B303:F303"/>
    <mergeCell ref="B345:F345"/>
    <mergeCell ref="B304:F304"/>
    <mergeCell ref="B319:F319"/>
    <mergeCell ref="B325:F325"/>
    <mergeCell ref="B334:F334"/>
    <mergeCell ref="B352:F352"/>
    <mergeCell ref="B355:F355"/>
    <mergeCell ref="B357:F357"/>
    <mergeCell ref="B364:F364"/>
    <mergeCell ref="B305:F305"/>
    <mergeCell ref="B310:F310"/>
    <mergeCell ref="B372:F372"/>
    <mergeCell ref="B384:F384"/>
    <mergeCell ref="B389:F389"/>
    <mergeCell ref="B391:F391"/>
    <mergeCell ref="A482:F482"/>
    <mergeCell ref="A483:F483"/>
    <mergeCell ref="A484:F484"/>
    <mergeCell ref="A485:F485"/>
    <mergeCell ref="A486:F486"/>
    <mergeCell ref="B473:F473"/>
    <mergeCell ref="G474:G478"/>
    <mergeCell ref="B478:F478"/>
    <mergeCell ref="A479:F479"/>
    <mergeCell ref="A480:F480"/>
    <mergeCell ref="A481:F481"/>
    <mergeCell ref="B114:F114"/>
    <mergeCell ref="B121:F121"/>
    <mergeCell ref="B126:F126"/>
    <mergeCell ref="B130:F130"/>
    <mergeCell ref="B143:F143"/>
    <mergeCell ref="B265:F265"/>
    <mergeCell ref="B266:F266"/>
    <mergeCell ref="B198:F198"/>
    <mergeCell ref="B153:F153"/>
    <mergeCell ref="B186:F186"/>
    <mergeCell ref="B154:F154"/>
    <mergeCell ref="B156:F156"/>
    <mergeCell ref="B161:F161"/>
    <mergeCell ref="B165:F165"/>
    <mergeCell ref="B168:F168"/>
    <mergeCell ref="B170:F170"/>
    <mergeCell ref="B177:F177"/>
    <mergeCell ref="B182:F182"/>
    <mergeCell ref="B430:F430"/>
    <mergeCell ref="G304:G431"/>
    <mergeCell ref="B396:F396"/>
    <mergeCell ref="B397:F397"/>
    <mergeCell ref="B399:F399"/>
    <mergeCell ref="B404:F404"/>
    <mergeCell ref="B406:F406"/>
    <mergeCell ref="B409:F409"/>
    <mergeCell ref="B413:F413"/>
    <mergeCell ref="B424:F424"/>
    <mergeCell ref="B428:F428"/>
  </mergeCells>
  <phoneticPr fontId="20" type="noConversion"/>
  <printOptions horizontalCentered="1"/>
  <pageMargins left="0.25" right="0.25" top="0.75" bottom="0.75" header="0.3" footer="0.3"/>
  <pageSetup scale="46" fitToHeight="40" orientation="portrait" r:id="rId1"/>
  <rowBreaks count="2" manualBreakCount="2">
    <brk id="189" max="6" man="1"/>
    <brk id="44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02126-9840-4F47-BBA2-53A075D84DA7}">
  <dimension ref="A1:G20"/>
  <sheetViews>
    <sheetView workbookViewId="0">
      <selection sqref="A1:G1"/>
    </sheetView>
  </sheetViews>
  <sheetFormatPr baseColWidth="10" defaultRowHeight="14.4" x14ac:dyDescent="0.3"/>
  <cols>
    <col min="1" max="1" width="14.5546875" customWidth="1"/>
    <col min="6" max="6" width="12.33203125" customWidth="1"/>
    <col min="7" max="7" width="19.88671875" customWidth="1"/>
  </cols>
  <sheetData>
    <row r="1" spans="1:7" ht="22.8" x14ac:dyDescent="0.3">
      <c r="A1" s="140" t="s">
        <v>0</v>
      </c>
      <c r="B1" s="141"/>
      <c r="C1" s="141"/>
      <c r="D1" s="141"/>
      <c r="E1" s="141"/>
      <c r="F1" s="141"/>
      <c r="G1" s="141"/>
    </row>
    <row r="2" spans="1:7" x14ac:dyDescent="0.3">
      <c r="A2" s="142" t="s">
        <v>104</v>
      </c>
      <c r="B2" s="143"/>
      <c r="C2" s="143"/>
      <c r="D2" s="143"/>
      <c r="E2" s="143"/>
      <c r="F2" s="143"/>
      <c r="G2" s="143"/>
    </row>
    <row r="3" spans="1:7" x14ac:dyDescent="0.3">
      <c r="A3" s="144"/>
      <c r="B3" s="143"/>
      <c r="C3" s="143"/>
      <c r="D3" s="143"/>
      <c r="E3" s="143"/>
      <c r="F3" s="143"/>
      <c r="G3" s="143"/>
    </row>
    <row r="4" spans="1:7" x14ac:dyDescent="0.3">
      <c r="A4" s="142" t="s">
        <v>1</v>
      </c>
      <c r="B4" s="143"/>
      <c r="C4" s="143"/>
      <c r="D4" s="143"/>
      <c r="E4" s="143"/>
      <c r="F4" s="143"/>
      <c r="G4" s="143"/>
    </row>
    <row r="5" spans="1:7" ht="19.5" customHeight="1" x14ac:dyDescent="0.3">
      <c r="A5" s="145" t="s">
        <v>105</v>
      </c>
      <c r="B5" s="146"/>
      <c r="C5" s="146"/>
      <c r="D5" s="146"/>
      <c r="E5" s="146"/>
      <c r="F5" s="146"/>
      <c r="G5" s="146"/>
    </row>
    <row r="6" spans="1:7" x14ac:dyDescent="0.3">
      <c r="A6" s="73" t="s">
        <v>2</v>
      </c>
      <c r="B6" s="147" t="s">
        <v>106</v>
      </c>
      <c r="C6" s="136"/>
      <c r="D6" s="136"/>
      <c r="E6" s="136"/>
      <c r="F6" s="137"/>
      <c r="G6" s="73" t="s">
        <v>107</v>
      </c>
    </row>
    <row r="7" spans="1:7" x14ac:dyDescent="0.3">
      <c r="A7" s="74">
        <v>1</v>
      </c>
      <c r="B7" s="139" t="s">
        <v>9</v>
      </c>
      <c r="C7" s="136"/>
      <c r="D7" s="136"/>
      <c r="E7" s="136"/>
      <c r="F7" s="137"/>
      <c r="G7" s="75">
        <f>'LISTADO DE CANTIDADES'!G7</f>
        <v>0</v>
      </c>
    </row>
    <row r="8" spans="1:7" x14ac:dyDescent="0.3">
      <c r="A8" s="74">
        <v>3</v>
      </c>
      <c r="B8" s="139" t="s">
        <v>108</v>
      </c>
      <c r="C8" s="136"/>
      <c r="D8" s="136"/>
      <c r="E8" s="136"/>
      <c r="F8" s="137"/>
      <c r="G8" s="75">
        <f>'LISTADO DE CANTIDADES'!G37</f>
        <v>0</v>
      </c>
    </row>
    <row r="9" spans="1:7" x14ac:dyDescent="0.3">
      <c r="A9" s="74">
        <v>4</v>
      </c>
      <c r="B9" s="139" t="s">
        <v>109</v>
      </c>
      <c r="C9" s="136"/>
      <c r="D9" s="136"/>
      <c r="E9" s="136"/>
      <c r="F9" s="137"/>
      <c r="G9" s="75">
        <f>'LISTADO DE CANTIDADES'!G265</f>
        <v>0</v>
      </c>
    </row>
    <row r="10" spans="1:7" x14ac:dyDescent="0.3">
      <c r="A10" s="74">
        <v>5</v>
      </c>
      <c r="B10" s="139" t="s">
        <v>78</v>
      </c>
      <c r="C10" s="136"/>
      <c r="D10" s="136"/>
      <c r="E10" s="136"/>
      <c r="F10" s="137"/>
      <c r="G10" s="75">
        <f>'LISTADO DE CANTIDADES'!G303</f>
        <v>0</v>
      </c>
    </row>
    <row r="11" spans="1:7" ht="15.75" customHeight="1" x14ac:dyDescent="0.3">
      <c r="A11" s="74">
        <v>6</v>
      </c>
      <c r="B11" s="139" t="s">
        <v>110</v>
      </c>
      <c r="C11" s="136"/>
      <c r="D11" s="136"/>
      <c r="E11" s="136"/>
      <c r="F11" s="137"/>
      <c r="G11" s="75"/>
    </row>
    <row r="12" spans="1:7" ht="18" customHeight="1" x14ac:dyDescent="0.3">
      <c r="A12" s="74">
        <v>7</v>
      </c>
      <c r="B12" s="139" t="s">
        <v>93</v>
      </c>
      <c r="C12" s="136"/>
      <c r="D12" s="136"/>
      <c r="E12" s="136"/>
      <c r="F12" s="137"/>
      <c r="G12" s="75">
        <f>'LISTADO DE CANTIDADES'!G473</f>
        <v>0</v>
      </c>
    </row>
    <row r="13" spans="1:7" x14ac:dyDescent="0.3">
      <c r="A13" s="135" t="s">
        <v>98</v>
      </c>
      <c r="B13" s="136"/>
      <c r="C13" s="136"/>
      <c r="D13" s="136"/>
      <c r="E13" s="136"/>
      <c r="F13" s="137"/>
      <c r="G13" s="75">
        <f>SUM(G7:G12)</f>
        <v>0</v>
      </c>
    </row>
    <row r="14" spans="1:7" x14ac:dyDescent="0.3">
      <c r="A14" s="135" t="s">
        <v>111</v>
      </c>
      <c r="B14" s="136"/>
      <c r="C14" s="136"/>
      <c r="D14" s="136"/>
      <c r="E14" s="136"/>
      <c r="F14" s="137"/>
      <c r="G14" s="75">
        <f>+ROUND(G13*0.05,0)</f>
        <v>0</v>
      </c>
    </row>
    <row r="15" spans="1:7" x14ac:dyDescent="0.3">
      <c r="A15" s="135" t="s">
        <v>99</v>
      </c>
      <c r="B15" s="136"/>
      <c r="C15" s="136"/>
      <c r="D15" s="136"/>
      <c r="E15" s="136"/>
      <c r="F15" s="137"/>
      <c r="G15" s="75">
        <f>+ROUND(G13*0.35,0)</f>
        <v>0</v>
      </c>
    </row>
    <row r="16" spans="1:7" x14ac:dyDescent="0.3">
      <c r="A16" s="135" t="s">
        <v>100</v>
      </c>
      <c r="B16" s="136"/>
      <c r="C16" s="136"/>
      <c r="D16" s="136"/>
      <c r="E16" s="136"/>
      <c r="F16" s="137"/>
      <c r="G16" s="75">
        <f>+G13+G14+G15</f>
        <v>0</v>
      </c>
    </row>
    <row r="17" spans="1:7" x14ac:dyDescent="0.3">
      <c r="A17" s="135" t="s">
        <v>101</v>
      </c>
      <c r="B17" s="136"/>
      <c r="C17" s="136"/>
      <c r="D17" s="136"/>
      <c r="E17" s="136"/>
      <c r="F17" s="137"/>
      <c r="G17" s="75">
        <f>+ROUND(G16*0.13,0)</f>
        <v>0</v>
      </c>
    </row>
    <row r="18" spans="1:7" x14ac:dyDescent="0.3">
      <c r="A18" s="135" t="s">
        <v>102</v>
      </c>
      <c r="B18" s="136"/>
      <c r="C18" s="136"/>
      <c r="D18" s="136"/>
      <c r="E18" s="136"/>
      <c r="F18" s="137"/>
      <c r="G18" s="75">
        <f>+G17+G16</f>
        <v>0</v>
      </c>
    </row>
    <row r="19" spans="1:7" ht="24.75" customHeight="1" x14ac:dyDescent="0.3">
      <c r="A19" s="135" t="s">
        <v>112</v>
      </c>
      <c r="B19" s="136"/>
      <c r="C19" s="136"/>
      <c r="D19" s="136"/>
      <c r="E19" s="136"/>
      <c r="F19" s="137"/>
      <c r="G19" s="75">
        <f>+ROUND(G18*0.03,0)</f>
        <v>0</v>
      </c>
    </row>
    <row r="20" spans="1:7" x14ac:dyDescent="0.3">
      <c r="A20" s="138" t="s">
        <v>103</v>
      </c>
      <c r="B20" s="136"/>
      <c r="C20" s="136"/>
      <c r="D20" s="136"/>
      <c r="E20" s="136"/>
      <c r="F20" s="137"/>
      <c r="G20" s="76">
        <f>+G19+G18</f>
        <v>0</v>
      </c>
    </row>
  </sheetData>
  <mergeCells count="19">
    <mergeCell ref="B12:F12"/>
    <mergeCell ref="A1:G1"/>
    <mergeCell ref="A2:G3"/>
    <mergeCell ref="A4:G4"/>
    <mergeCell ref="A5:G5"/>
    <mergeCell ref="B6:F6"/>
    <mergeCell ref="B7:F7"/>
    <mergeCell ref="B8:F8"/>
    <mergeCell ref="B9:F9"/>
    <mergeCell ref="B10:F10"/>
    <mergeCell ref="B11:F11"/>
    <mergeCell ref="A19:F19"/>
    <mergeCell ref="A20:F20"/>
    <mergeCell ref="A13:F13"/>
    <mergeCell ref="A14:F14"/>
    <mergeCell ref="A15:F15"/>
    <mergeCell ref="A16:F16"/>
    <mergeCell ref="A17:F17"/>
    <mergeCell ref="A18:F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LISTADO DE CANTIDADES</vt:lpstr>
      <vt:lpstr>RESUMEN</vt:lpstr>
      <vt:lpstr>'LISTADO DE CANTIDADES'!Área_de_impresión</vt:lpstr>
      <vt:lpstr>'LISTADO DE CANTIDADES'!Títulos_a_imprimir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Julio Gabriel Cuellar Acosta</dc:creator>
  <cp:lastModifiedBy>Julio Gabriel Cuellar Acosta</cp:lastModifiedBy>
  <cp:lastPrinted>2024-10-30T20:45:20Z</cp:lastPrinted>
  <dcterms:created xsi:type="dcterms:W3CDTF">2024-10-01T21:41:30Z</dcterms:created>
  <dcterms:modified xsi:type="dcterms:W3CDTF">2024-11-01T19:57:29Z</dcterms:modified>
</cp:coreProperties>
</file>